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cepsthinktank.sharepoint.com/sites/CEPS-IFINetwork/Shared Documents/General/Publications/European Fiscal Monitor/202307 European Fiscal Monitor/"/>
    </mc:Choice>
  </mc:AlternateContent>
  <xr:revisionPtr revIDLastSave="288" documentId="11_AF91927D932B46A5B6AC129DB96E390BE79C4364" xr6:coauthVersionLast="47" xr6:coauthVersionMax="47" xr10:uidLastSave="{6C2EA879-EA5D-4880-92CC-EC555CBB6DED}"/>
  <bookViews>
    <workbookView xWindow="-120" yWindow="-120" windowWidth="29040" windowHeight="15840" activeTab="2" xr2:uid="{00000000-000D-0000-FFFF-FFFF00000000}"/>
  </bookViews>
  <sheets>
    <sheet name="Cover" sheetId="2" r:id="rId1"/>
    <sheet name="Discretionary Measures" sheetId="3" r:id="rId2"/>
    <sheet name="Forecasts" sheetId="1" r:id="rId3"/>
  </sheets>
  <definedNames>
    <definedName name="_xlnm._FilterDatabase" localSheetId="1" hidden="1">'Discretionary Measures'!$E$2:$T$2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K10" i="1"/>
  <c r="J10" i="1"/>
  <c r="I10" i="1"/>
  <c r="H10" i="1"/>
  <c r="D21" i="3"/>
  <c r="D12" i="3"/>
  <c r="C12" i="3"/>
  <c r="K250" i="1"/>
  <c r="J250" i="1"/>
  <c r="I250" i="1"/>
  <c r="H250" i="1"/>
  <c r="G250" i="1"/>
  <c r="K249" i="1"/>
  <c r="J249" i="1"/>
  <c r="I249" i="1"/>
  <c r="H249" i="1"/>
  <c r="G249" i="1"/>
  <c r="K248" i="1"/>
  <c r="J248" i="1"/>
  <c r="I248" i="1"/>
  <c r="H248" i="1"/>
  <c r="G248" i="1"/>
  <c r="K243" i="1"/>
  <c r="J243" i="1"/>
  <c r="I243" i="1"/>
  <c r="H243" i="1"/>
  <c r="G243" i="1"/>
  <c r="K242" i="1"/>
  <c r="J242" i="1"/>
  <c r="I242" i="1"/>
  <c r="H242" i="1"/>
  <c r="G242" i="1"/>
  <c r="K241" i="1"/>
  <c r="J241" i="1"/>
  <c r="I241" i="1"/>
  <c r="H241" i="1"/>
  <c r="G241" i="1"/>
  <c r="K240" i="1"/>
  <c r="J240" i="1"/>
  <c r="I240" i="1"/>
  <c r="H240" i="1"/>
  <c r="G240" i="1"/>
  <c r="K238" i="1"/>
  <c r="J238" i="1"/>
  <c r="I238" i="1"/>
  <c r="H238" i="1"/>
  <c r="G238" i="1"/>
  <c r="K237" i="1"/>
  <c r="J237" i="1"/>
  <c r="I237" i="1"/>
  <c r="H237" i="1"/>
  <c r="G237" i="1"/>
  <c r="K229" i="1"/>
  <c r="J229" i="1"/>
  <c r="I229" i="1"/>
  <c r="H229" i="1"/>
  <c r="G229" i="1"/>
  <c r="K228" i="1"/>
  <c r="J228" i="1"/>
  <c r="I228" i="1"/>
  <c r="H228" i="1"/>
  <c r="G2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tc={D8C1F91D-95BA-478A-B484-64036A4D00B8}</author>
  </authors>
  <commentList>
    <comment ref="K167" authorId="0" shapeId="0" xr:uid="{D8C1F91D-95BA-478A-B484-64036A4D00B8}">
      <text>
        <t xml:space="preserve">[Threaded comment]
Your version of Excel allows you to read this threaded comment; however, any edits to it will get removed if the file is opened in a newer version of Excel. Learn more: https://go.microsoft.com/fwlink/?linkid=870924
Comment:
    Taken from previous efm
</t>
      </text>
    </comment>
  </commentList>
</comments>
</file>

<file path=xl/sharedStrings.xml><?xml version="1.0" encoding="utf-8"?>
<sst xmlns="http://schemas.openxmlformats.org/spreadsheetml/2006/main" count="2601" uniqueCount="254">
  <si>
    <t xml:space="preserve">IFI Code </t>
  </si>
  <si>
    <t>Name of IFI</t>
  </si>
  <si>
    <t>Country</t>
  </si>
  <si>
    <t xml:space="preserve">Date </t>
  </si>
  <si>
    <t>Type of figure</t>
  </si>
  <si>
    <t>Indicator</t>
  </si>
  <si>
    <t>AT</t>
  </si>
  <si>
    <t>Fiskalrat</t>
  </si>
  <si>
    <t>Austria</t>
  </si>
  <si>
    <t>Projection</t>
  </si>
  <si>
    <t>Real GDP growth (%)</t>
  </si>
  <si>
    <t>Nominal GDP growth (%)</t>
  </si>
  <si>
    <t>General government balance 
(% of GDP)</t>
  </si>
  <si>
    <t>Gross public debt on Maastricht basis (% of GDP)</t>
  </si>
  <si>
    <t>General government total revenue  (% of GDP)</t>
  </si>
  <si>
    <t>General government primary spending (% of GDP)</t>
  </si>
  <si>
    <t>General government primary spending growth (%)</t>
  </si>
  <si>
    <t>General government gross fixed capital formation (% of GDP)</t>
  </si>
  <si>
    <t>Output gap (% of potential GDP)</t>
  </si>
  <si>
    <t>Interest Expenditure (% of GDP)</t>
  </si>
  <si>
    <t>Endorsement/Assessment</t>
  </si>
  <si>
    <t>BE</t>
  </si>
  <si>
    <t>Federal Planning Bureau / High Council of Finances</t>
  </si>
  <si>
    <t>Belgium</t>
  </si>
  <si>
    <t>Unemployment (%)</t>
  </si>
  <si>
    <t>Harmonised index of consumer prices (%)</t>
  </si>
  <si>
    <t>BG</t>
  </si>
  <si>
    <t>Bulgarian Fiscal council</t>
  </si>
  <si>
    <t>Bulgaria</t>
  </si>
  <si>
    <t>General government total revenue (% of GDP)</t>
  </si>
  <si>
    <t>CY</t>
  </si>
  <si>
    <t>Cyprus Fiscal Council</t>
  </si>
  <si>
    <t>Cyprus</t>
  </si>
  <si>
    <t>CZ</t>
  </si>
  <si>
    <t>National Fiscal Council</t>
  </si>
  <si>
    <t>Czech republic</t>
  </si>
  <si>
    <t>DE</t>
  </si>
  <si>
    <t>Advisory Board to the German Stability Council</t>
  </si>
  <si>
    <t>Germany</t>
  </si>
  <si>
    <t>25/01/2023 (macroeconomic forecasts), 02/05/2023 (fiscal forecasts)</t>
  </si>
  <si>
    <t>DK</t>
  </si>
  <si>
    <t>Danish Economic Council</t>
  </si>
  <si>
    <t>Denmark</t>
  </si>
  <si>
    <t>May</t>
  </si>
  <si>
    <t>EE</t>
  </si>
  <si>
    <t>Estonian Fiscal Council</t>
  </si>
  <si>
    <t>Estonia</t>
  </si>
  <si>
    <t>EL HFC</t>
  </si>
  <si>
    <t>Hellenic Fiscal Council</t>
  </si>
  <si>
    <t>Greece</t>
  </si>
  <si>
    <t>EL PBO</t>
  </si>
  <si>
    <t>Parliamentary Budget Office</t>
  </si>
  <si>
    <t>ES</t>
  </si>
  <si>
    <t>Independent Authority for Fiscal Responsibility</t>
  </si>
  <si>
    <t>Spain</t>
  </si>
  <si>
    <t>FI EPC</t>
  </si>
  <si>
    <t>Economic Policy Council</t>
  </si>
  <si>
    <t>Finland</t>
  </si>
  <si>
    <t>FI VTV</t>
  </si>
  <si>
    <t>National Audit Office</t>
  </si>
  <si>
    <t>FR</t>
  </si>
  <si>
    <t>High Council of Public Finances</t>
  </si>
  <si>
    <t>France</t>
  </si>
  <si>
    <t>HR</t>
  </si>
  <si>
    <t>Fiscal Policy Commission</t>
  </si>
  <si>
    <t>Croatia</t>
  </si>
  <si>
    <t>HU</t>
  </si>
  <si>
    <t>Fiscal Council of Hungary</t>
  </si>
  <si>
    <t>Hungary</t>
  </si>
  <si>
    <t>IE</t>
  </si>
  <si>
    <t>Irish Fiscal Advisory Council</t>
  </si>
  <si>
    <t>Ireland</t>
  </si>
  <si>
    <t>Real GNI* growth (%)</t>
  </si>
  <si>
    <t>Nominal GNI* growth (%)</t>
  </si>
  <si>
    <t>Output gap (% of potential GNI*)</t>
  </si>
  <si>
    <t>General government balance 
(% of GNI*)</t>
  </si>
  <si>
    <t>Gross public debt on Maastricht basis (% of GNI*)</t>
  </si>
  <si>
    <t>General government total revenue  (% of GNI*)</t>
  </si>
  <si>
    <t>General government primary spending (% of GNI*)</t>
  </si>
  <si>
    <t>General government gross fixed capital formation (% of GNI*)</t>
  </si>
  <si>
    <t>Output gap (% of potential domestic GVA)</t>
  </si>
  <si>
    <t>Interest Expenditure (% of GNI*)</t>
  </si>
  <si>
    <t>IT</t>
  </si>
  <si>
    <t>Italy</t>
  </si>
  <si>
    <t>LT</t>
  </si>
  <si>
    <t>Lithuania</t>
  </si>
  <si>
    <t>28/03/2023 (macroeconomic forecasts), 08/05/2023 (fiscal forecasts)</t>
  </si>
  <si>
    <t>20/03/2023 (macroeconomic forecasts), 28/04/2023 (fiscal forecasts)</t>
  </si>
  <si>
    <t>LU</t>
  </si>
  <si>
    <t>National Council of Public Finances</t>
  </si>
  <si>
    <t>Luxembourg</t>
  </si>
  <si>
    <t>LV</t>
  </si>
  <si>
    <t>Fiscal Discipline Council</t>
  </si>
  <si>
    <t>Latvia</t>
  </si>
  <si>
    <t>MT</t>
  </si>
  <si>
    <t>Malta Fiscal Advisory Council</t>
  </si>
  <si>
    <t>Malta</t>
  </si>
  <si>
    <t>01/05/2023</t>
  </si>
  <si>
    <t>NL CPB</t>
  </si>
  <si>
    <t>CPB Bureau for Economic Policy Analysis / Dutch Council of State</t>
  </si>
  <si>
    <t>Netherlands</t>
  </si>
  <si>
    <t>PT</t>
  </si>
  <si>
    <t>Portuguese Public Finance Council</t>
  </si>
  <si>
    <t>Portugal</t>
  </si>
  <si>
    <t>RO</t>
  </si>
  <si>
    <t>Romanian Fiscal Council</t>
  </si>
  <si>
    <t>Romania</t>
  </si>
  <si>
    <t>SE</t>
  </si>
  <si>
    <t>Swedish Fiscal Policy Council</t>
  </si>
  <si>
    <t>Sweden</t>
  </si>
  <si>
    <t>SI FC</t>
  </si>
  <si>
    <t>Slovenian Fiscal Council</t>
  </si>
  <si>
    <t>Slovenia</t>
  </si>
  <si>
    <t>Domestic* Harmonised index of consumer prices (%)</t>
  </si>
  <si>
    <t>SI IMAD</t>
  </si>
  <si>
    <t>Institute of Macroeconomic Analysis and Development</t>
  </si>
  <si>
    <t>SK</t>
  </si>
  <si>
    <t>Council for Budget Responsibility</t>
  </si>
  <si>
    <t>Slovakia</t>
  </si>
  <si>
    <t>UK</t>
  </si>
  <si>
    <t>Office for Budget Responsibility</t>
  </si>
  <si>
    <t>United Kingdom</t>
  </si>
  <si>
    <t>General government balance 
(% of GDP) - financial year</t>
  </si>
  <si>
    <t>Gross public debt on Maastricht basis (% of GDP) - financial year</t>
  </si>
  <si>
    <t>General government total revenue  (% of GDP) - financial year</t>
  </si>
  <si>
    <t>General government primary spending (% of GDP) - financial year</t>
  </si>
  <si>
    <t>General government primary spending growth (%) - financial year</t>
  </si>
  <si>
    <t>General government gross fixed capital formation (% of GDP) - financial year</t>
  </si>
  <si>
    <t>Interest Expenditure (% of GDP) - financial year</t>
  </si>
  <si>
    <t>Reference</t>
  </si>
  <si>
    <t>Contact</t>
  </si>
  <si>
    <t>Secretariat of The Network of EU Independent Fiscal Institutions</t>
  </si>
  <si>
    <t>euifi@ceps.eu</t>
  </si>
  <si>
    <t>Network of EU IFIs (2023), European Fiscal Monitor July 2023.</t>
  </si>
  <si>
    <t xml:space="preserve">Danai Ellina </t>
  </si>
  <si>
    <t>Revenue Measures</t>
  </si>
  <si>
    <t>Did your government adopt any additional temporary measures to offset the impact of inflation hikes?
Please only consider measures adopted from September 2021 until November 2022</t>
  </si>
  <si>
    <t>2022 budgetary impact</t>
  </si>
  <si>
    <t>Yes</t>
  </si>
  <si>
    <t>No</t>
  </si>
  <si>
    <t>Various ( includes all cost of living measures for 2022-2023)</t>
  </si>
  <si>
    <t>Crisis-period</t>
  </si>
  <si>
    <t>Not known</t>
  </si>
  <si>
    <t xml:space="preserve">    </t>
  </si>
  <si>
    <t>Non-financial corporations</t>
  </si>
  <si>
    <t>Short-term (up to 1 year)</t>
  </si>
  <si>
    <t>Not applicable</t>
  </si>
  <si>
    <t>Energy-crisis contribution by energy producers</t>
  </si>
  <si>
    <t>All households</t>
  </si>
  <si>
    <t>New debt</t>
  </si>
  <si>
    <t>1.475 (only in 2023); 0.141 (2024); 0.134 (2025)</t>
  </si>
  <si>
    <t>Various</t>
  </si>
  <si>
    <t>Medium-term (up to 5 years)</t>
  </si>
  <si>
    <t>Mixed (please specify in col. O)</t>
  </si>
  <si>
    <t xml:space="preserve">a) Capping of energy prices for households, businesses and governments (0.538% of GDP, 2023). b) Reimbursement of part of the cost of electricity/gas in distribution/gas systems to energy distributors (0.206% of GDP, 2023). c) Programme for customer support in the heating sector under the temporary crisis framework (0.227 % of GDP, 2023). d) Subsidies to the state transmission system provider to cover the costs of electricity losses and to provide system services (0.304% of GDP). e) Transitional transformational heat support (0.141% of GDP, 2024; 0.134% of GDP, 2025). f) According to the original legislation on extraordinary pension indexation, another extraordinary indexation should take place in June 2023 due to high price increases. The total cost of this indexation alone would be 0.45% of GDP (2023). Due to the high costs, the Government has decided to change the method of exceptional indexation. The total cost of the June 2023 exceptional indexation will thus be 0.2% of GDP (2023). There is a saving in government expenditure of around 0.25% of GDP (2023) due to this change. g) Part of the increased spending will be covered by a windfall profits tax and an excess earnings tax (both measures: 0.523 % of GDP, 2023). </t>
  </si>
  <si>
    <t>0.277 (only in 2023); 0.163 (2024); 0.130 (2025)</t>
  </si>
  <si>
    <t xml:space="preserve">a) Renewable energy levy waiver for households and businesses (-0.246% of GDP, 2023). b) Tax on profits of selected companies, the so-called windfall profits tax (0.375% of GDP, 2023; 0.163% of GDP, 2024; 0.130% of GDP, 2025). c) Excess revenue levy, i.e. taxing 90% of the positive difference between market income and the cap on income from electricity sales (0.148% of GDP, 2023). </t>
  </si>
  <si>
    <t>Open-ended</t>
  </si>
  <si>
    <t xml:space="preserve">A bill is currently (May 2023) being drafted that would permanently regulate the method of extraordinary pension indexation due to high price increases. This should lead to a reduction in the increase in government expenditure in the future. </t>
  </si>
  <si>
    <t>Budget reallocation</t>
  </si>
  <si>
    <t>Various temporary increases pensions and other transfers to households</t>
  </si>
  <si>
    <t>Includes subsidies such as for fuel only for farmers and transport professionals, subsidies for certain productive sectors, that use intensely gas as fuel, direct aid to vulnerable consumers or a discount in transport tickets for recurrent consumers</t>
  </si>
  <si>
    <t>Undefined</t>
  </si>
  <si>
    <t>Includes tax reduction in VAT and Special taxes for electricity use.</t>
  </si>
  <si>
    <t>Increasing social security for families with children, lowering cost for child care, maintaining the level of deductible medication costs</t>
  </si>
  <si>
    <t>Taxes on electricity</t>
  </si>
  <si>
    <t>Against the backdrop of soaring energy and commodity prices in 2022, a package of measures has been adopted aiming at cushioning the impact of sharply increasing energy and inflation costs. According to the Stability Programme 2023, the total cost of the those interventions in 2022 is approximately €10 billion (4.8 % of GDP), from which €7.8 billion (3.8% of GDP) was related to the electricity and natural gas consumption subsidy scheme. The scheme is mainly financed (€5.3 billion, 2.5% of GDP for 2022) by the revenues of the Green Transition Fund, from the price cap mechanism on wholesale energy market and from the emissions trading system allowances. 
Several existing energy measures, as the electricity subsidy scheme, were extended to 2023, although their cost is reduced compared, following the evolution of electricity prices. In particular, the cost related to the electricity subsidy scheme funded by the Green Transition Fund, is expected to a total of €1.7 billion (0.8% of GDP).  
In addition, an income subsidy (market pass) was launched in February 2023. The measure, with an estimated cost of approximately €0.5 billion, is funded by the temporary solidarity contribution of companies in the fossil fuel sector. In total, according to the Hellenic Stability Programme 2023, the fiscal impact of discretionary measures to address the consequences of energy prices is neutral since the expenses are coupled by analogous revenues (Green Transition Fund &amp; Price Cap &amp; temporary solidarity contribution on refineries).</t>
  </si>
  <si>
    <t>Vulnerable households</t>
  </si>
  <si>
    <t>Income subsidy to households to cover the increased cost of food products</t>
  </si>
  <si>
    <t>Positive budgetary impact from the temporary solidarity contribution on refineries and negative budgetary impact from the extension of VAT reduction in specific sectors and the return of special levy on diesel for farmers</t>
  </si>
  <si>
    <t>a/ Électricity price shock damper: this new scheme is in addition to the measures already implemented to support businesses and local authorities in the face of rising electricity prices. The scheme applies to consumers with a business contract who are not already eligible for tariff shields, with sizeable conditions in the case of businesses. In concrete terms, the Government covers part of the electricity bill if the price paid exceeds a certain level ; 
b/ Aid to VSEs ("aid to bakers") ;
c/ Extention to 2023 of "once-off energy subsidy" for low-income households (exceptional energy cheques, fuel cheques, wood cheques and fuel allowances) ;
d/ Other</t>
  </si>
  <si>
    <t>These were a mix of once off measures to vulnerable households (long-term welfare recipients) and to all households with children (child benefit). These were expected to be funded from underspends in other areas.</t>
  </si>
  <si>
    <t xml:space="preserve">Tax cuts on excise and VAT rates on petrol, diesel, electricity and gas were extended by 8 months. These tax cuts were to be funded out of revenue bouyancy. </t>
  </si>
  <si>
    <t>Extended COLA Mechanism for Vulnerable Houesholds and Energy and Price Stability Support Measures</t>
  </si>
  <si>
    <t>There are 4 different measures in this item: (i) extraordinary payments for vulnerable households that will last until the end of the year (0.2 % of GDP); (ii) Support for agricultural production (0.1% GDP) ; (iii) extraordinary support for tenants that are financially stressed for a period up to five years (0.1% of GDP); and (iv) an extraordinary support (during one year) for the households that are financially stressed due to the increase in the interest rate of their mortgages loans  (0.1% of GDP).</t>
  </si>
  <si>
    <t>Zero VAT rate for some food products</t>
  </si>
  <si>
    <t>Measures listed here include supplmentary transfers to low-income pensioners+disabled (RON 4.8 billion), so-called social vouchers (RON 3.2 billion) and energy vouchers (RON 4 billion) for households at risk of severe material deprivation. The last two measures are supposed to partially EU-funded (RON 1.8 billion in the case if social vouchers) or entirely EU-funded (in the case of energy vouchers).</t>
  </si>
  <si>
    <t>Excise duties on fuels (gasoline&amp;diesel) set to the minimum EU-wide level, this implies a 6% decrease in excise duties as compared to those in force during 2022</t>
  </si>
  <si>
    <t>Huge reserve from the autumn 22 budget for 23 (2.0% GDP) has now been partly distributed to concrete measures that had not been defined last autumn: approximately 0.5% GDP to further subsidies to non-financial corporations due to high energy prices and 0.5% GDP to cover losses of energy providing companies. In effect there is a furher 0.3% GDP reserve left for any additional measures.</t>
  </si>
  <si>
    <t>extension of price caps on energy products</t>
  </si>
  <si>
    <t>−2.95</t>
  </si>
  <si>
    <t>Impact in 2023,Clear delineation impossible, companies are also partly targeted.  Financing the gas price brake (D.31), Liquidity and grants for the electricity price brake (D.31), Financing further support measures and compensation payments (D.31, D.7, D.9), Federal holdings in the gas and energy sectors (D.9)</t>
  </si>
  <si>
    <t>−0.16</t>
  </si>
  <si>
    <t>Impact in 2023,Clear delineation impossible, companies are also partly targeted.Increase in the basic personal allowance, adjustment of tax bracket thresholds, child benefit increase, increase in tax allowances for children, increase in the maximum deduction rate for maintenance payments (D.51)</t>
  </si>
  <si>
    <t>The effect of the measures on the expenditure side amounts 1,027 mil. euros</t>
  </si>
  <si>
    <t>The effect of the measures on the revenue side amounts 196 mil. euros</t>
  </si>
  <si>
    <t>Multiple scheme aimed to compensate high energy prices for households and companies, partially financed from the EU funds</t>
  </si>
  <si>
    <t xml:space="preserve">Reduction in system charges, tax credits, one-off allowances for workers and retirees, social contributions tax relief. Target: vulnerable households, all households, non-financial corporations. Funding: Budget reallocation, sales of assets, new debt, excess profit tax </t>
  </si>
  <si>
    <t xml:space="preserve">Reduction in system charges, reduction in VAT and excise duties. Target: vulnerable households, all households, non-financial corporations.Funding: Budget reallocation, sales of assets, new debt, excess profit tax </t>
  </si>
  <si>
    <t>Non financial corporations (liquidity measures)</t>
  </si>
  <si>
    <t>Short term (up to 1 year)</t>
  </si>
  <si>
    <t>Public Expenditures</t>
  </si>
  <si>
    <t>Has your government extended or adopted any new cost of living measures since the budgets submitted last autumn?
Please only consider measures adopted from November 2022 until May 2023</t>
  </si>
  <si>
    <t>Majority: measures limiting inflation (average budgetary impact for 2023/2024)</t>
  </si>
  <si>
    <t>majority : adjustment of the personal income scale (average budgetary impact for 2023-2027)</t>
  </si>
  <si>
    <t>31/04/2023</t>
  </si>
  <si>
    <t>31/04/2024</t>
  </si>
  <si>
    <t>31/04/2025</t>
  </si>
  <si>
    <t>31/04/2026</t>
  </si>
  <si>
    <t>31/04/2027</t>
  </si>
  <si>
    <t>31/04/2028</t>
  </si>
  <si>
    <t>31/04/2029</t>
  </si>
  <si>
    <t>31/04/2030</t>
  </si>
  <si>
    <t>31/04/2031</t>
  </si>
  <si>
    <t>31/04/2032</t>
  </si>
  <si>
    <t>15/05/2023 (fiscal variables), mid-February (macroeconomic forecasts)</t>
  </si>
  <si>
    <t>15/04/2023 (fiscal variables), end-January (macroeconomic forecasts)</t>
  </si>
  <si>
    <t>2023 budgetary impact</t>
  </si>
  <si>
    <t>Public Expenditures: budgetary impacts (absolute values)</t>
  </si>
  <si>
    <t>Revenue Measures: Budgetary Impact</t>
  </si>
  <si>
    <t>Other: budgetary impact</t>
  </si>
  <si>
    <t xml:space="preserve">Mixed (please specify in col. O) </t>
  </si>
  <si>
    <t>SMEs guarantee fund and guarantees for agricultural firms. Funding: Budget reallocation, sales of assets, new debt</t>
  </si>
  <si>
    <t xml:space="preserve">Public Expenditure: Target </t>
  </si>
  <si>
    <t>2023 Target</t>
  </si>
  <si>
    <t>Other measures: Target</t>
  </si>
  <si>
    <t>Revenue Measures: Target</t>
  </si>
  <si>
    <t>Public Expenditures: Duration</t>
  </si>
  <si>
    <t>Revenue Measures: Duration</t>
  </si>
  <si>
    <t xml:space="preserve">2023 Measures Duration </t>
  </si>
  <si>
    <t>Public Expenditures: Funding sources</t>
  </si>
  <si>
    <t>Revenue Measures: Funding Source</t>
  </si>
  <si>
    <t>Other measures: Funding sources</t>
  </si>
  <si>
    <t>Other measures: Duration</t>
  </si>
  <si>
    <t>2023 Funding Sources</t>
  </si>
  <si>
    <t>Public Expenditures: Description</t>
  </si>
  <si>
    <t>Revenue Measures: Description</t>
  </si>
  <si>
    <t xml:space="preserve">14 Other measures: Description </t>
  </si>
  <si>
    <t>2023 Measures Description</t>
  </si>
  <si>
    <t>IFI code</t>
  </si>
  <si>
    <t>Don't know</t>
  </si>
  <si>
    <t>2023: +0.14% of GDP; 2024: +0.21% of GDP; 2025: +0.28% of GDP; 2026: +0.36% of GDP</t>
  </si>
  <si>
    <t xml:space="preserve">None announced. Expecting political decision to increase spend. </t>
  </si>
  <si>
    <t>A government bill on the financing of defence of the Czech Republic has been approved, which, starting in 2024, guarantees an annual minimum expenditure on defence in the state budget of 2% of GDP. (In 2021, defence spending was 1% of GDP). According to this law, defence expenditure means both the expenditure of the Ministry of Defence and expenditure applied by other chapters of the state budget, if it falls under the definition of defence expenditure set out in the North Atlantic Treaty Organisation documents PO(2018)0048 NATO Defence Expenditure Definition.</t>
  </si>
  <si>
    <t>There is a plan to increase defense spending by approximately 0.7 percent of GDP to 2.0 percent in 2030. There is a general agreement but no details plan as of yet.</t>
  </si>
  <si>
    <t>Pre-war annual target for defense spending was 2% of GDP. The forecast for 2023 is 2,9% of GDP and the politically set target for the next four years is to keep it at 3% of GDP each year.</t>
  </si>
  <si>
    <t>The SPU considers an increase on defense spending from 1% of GDP in 2021 to 1.3% of GDP in 2026</t>
  </si>
  <si>
    <t>Yes, but the major decision was taken before the Russian war on Ukraine. Finland is purchasing new fighter jets which is going to increase the deficit per GDP gradually up to 0,5 percentage points annually in the years 2025-2027. In 2027 debt per GDP will be 2,4 percentrage points higher due to the purchase. Due to the war the government increased spending limits in 2022 by roughly 2 billion euros.</t>
  </si>
  <si>
    <t>The trajectory defined by the draft military programming bill reflects a continuous increase in Defence mission appropriations (+€3bn per year until 2027), an increase even greater from 2028 (+€4.3bn per year until 2030). These credits should thus reach €68.91 billion in 2030 compared to €47.04 billion in 2024.
To note: the draft military programming bill only provides data on the Defence budgetary mission appropriations, in budgetary accounting, and not on the corresponding data in national accounting, which do not have identical recording principles.</t>
  </si>
  <si>
    <t>The adopted decrees allowed for the increase in spending for the defence up to 2,52% of GDP in 2023. Previously it accounted around 2,0% of GDP.</t>
  </si>
  <si>
    <t>In response to Russian aggression, the government has taken a significant step increase spending on defense and homeland security, which has significant fiscal implications. Part of the funding increase, up to 2.5% of GDP within three years, will become the budget base, gradually amortizing expenses. It is currently estimated that in the next three years, additional funding will worsen GGBB by 496 million euros (1.1% of GDP) in 2023, by 687 million euros (1.5% of GDP) in 2024 and by 709 million euros (1, 5% of GDP) in 2025.</t>
  </si>
  <si>
    <t>Neither the Draft Budgetary Plan 2023 nor the Update of the Stability Programme 2023 - 2026 features such spending.</t>
  </si>
  <si>
    <t>Not available</t>
  </si>
  <si>
    <t>Target defense spending is 2.5% of GDP from 2023 onwards, with capital spending budget allocations doubled in nominal terms in the 2023 budget relative to their level in 2022, although it will take some time for equipment deliveries and thus ESA spending to catch up with advance payments and cash expenditure. For reference, defence sepnding in 2021 stood at 1.9% of GDP.</t>
  </si>
  <si>
    <t xml:space="preserve">Defence spending is planned to raise to 2 percent of GDP by 2026 which is a significant rise. </t>
  </si>
  <si>
    <t>Defense spending amounted to 1,4% of GDP in 2021 and 1,2% of GDP in 2022 respectively. (GDP figures by the German Federal Statistics Office, April 2023 and defense spending by the Federal Ministry of Finance, January 2023) Projections for medium-term horizons report a roughly constant level of defense spending in the core budgets up until 2026 (The Federal Government's Budget plan 2022 to 2026, July 2022). These figures  follow a different delineation and do not contain the total defense spending, thus making the above calculation difficult. However, the extra-budgetary fund "Sondervermögen Bundeswehr" is planned to spend an amount of 2% as a percentage of GDP average across five years per year (section 1 (2) of the corresponding law setting up the fund) without exceeding a total volume of €100 Billion (section 4 (1) of the corresponding law). More detailed plans are not published.</t>
  </si>
  <si>
    <t>In 2021, the level of defense spending (GG expenditure) amounted to 1,3 % of GDP. In the medium-term, given the new acquisitions, the CBR expects this value to grow to 2,0 % of GDP.</t>
  </si>
  <si>
    <t>Don’t know</t>
  </si>
  <si>
    <t xml:space="preserve">Yes </t>
  </si>
  <si>
    <t>2021: 0,09% of GDP // 2023 forecast: 0,12% of GDP // 2027 forecast: 0,19% of GDP</t>
  </si>
  <si>
    <t>If yes, please elaborate (ideally for the pre-war % of GDP spending, the 2023 forecast and medium-term objective)</t>
  </si>
  <si>
    <t>Does your government plan to significantly increase defense spending from 2021 levels in the years ahead?</t>
  </si>
  <si>
    <t>Was there an additional cost between Autumn 2022 and 2023 to your government to support Ukrainian refugees (e.g. discretionary measures, automatic support)?</t>
  </si>
  <si>
    <t>Defence Spending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</si>
</sst>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i/>
      <sz val="11"/>
      <color theme="1"/>
      <name val="Calibri"/>
      <family val="2"/>
      <scheme val="minor"/>
    </font>
    <font>
      <b/>
      <sz val="12"/>
      <color theme="0"/>
      <name val="Calibri"/>
      <family val="2"/>
      <scheme val="minor"/>
    </font>
    <font>
      <b/>
      <sz val="11"/>
      <color theme="0"/>
      <name val="Calibri"/>
      <family val="2"/>
    </font>
    <font>
      <b/>
      <sz val="11"/>
      <name val="Calibri"/>
      <family val="2"/>
    </font>
    <font>
      <sz val="11"/>
      <color rgb="FF006100"/>
      <name val="Calibri"/>
      <family val="2"/>
      <scheme val="minor"/>
    </font>
    <font>
      <sz val="11"/>
      <name val="Arial"/>
      <family val="2"/>
    </font>
    <font>
      <u/>
      <sz val="11"/>
      <name val="Arial"/>
      <family val="2"/>
    </font>
    <font>
      <sz val="8"/>
      <name val="Calibri"/>
      <family val="2"/>
      <scheme val="minor"/>
    </font>
  </fonts>
  <fills count="11">
    <fill>
      <patternFill patternType="none"/>
    </fill>
    <fill>
      <patternFill patternType="gray125"/>
    </fill>
    <fill>
      <patternFill patternType="solid">
        <fgColor rgb="FFF9BB55"/>
        <bgColor indexed="64"/>
      </patternFill>
    </fill>
    <fill>
      <patternFill patternType="solid">
        <fgColor theme="0"/>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C6EFCE"/>
      </patternFill>
    </fill>
    <fill>
      <patternFill patternType="solid">
        <fgColor theme="8"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bottom style="thin">
        <color auto="1"/>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0" fillId="6" borderId="0" applyNumberFormat="0" applyBorder="0" applyAlignment="0" applyProtection="0"/>
  </cellStyleXfs>
  <cellXfs count="55">
    <xf numFmtId="0" fontId="0" fillId="0" borderId="0" xfId="0"/>
    <xf numFmtId="0" fontId="3" fillId="2" borderId="1" xfId="0" applyFont="1" applyFill="1" applyBorder="1" applyAlignment="1">
      <alignment horizontal="center" vertical="top" wrapText="1"/>
    </xf>
    <xf numFmtId="0" fontId="4" fillId="3" borderId="0" xfId="0" applyFont="1" applyFill="1" applyAlignment="1">
      <alignment wrapText="1"/>
    </xf>
    <xf numFmtId="0" fontId="4" fillId="3" borderId="2" xfId="0" applyFont="1" applyFill="1" applyBorder="1"/>
    <xf numFmtId="0" fontId="0" fillId="3" borderId="2" xfId="0" applyFill="1" applyBorder="1"/>
    <xf numFmtId="14" fontId="4" fillId="3" borderId="2" xfId="0" applyNumberFormat="1" applyFont="1" applyFill="1" applyBorder="1"/>
    <xf numFmtId="10" fontId="4" fillId="3" borderId="2" xfId="1" applyNumberFormat="1" applyFont="1" applyFill="1" applyBorder="1"/>
    <xf numFmtId="0" fontId="4" fillId="3" borderId="0" xfId="0" applyFont="1" applyFill="1"/>
    <xf numFmtId="0" fontId="4" fillId="3" borderId="2" xfId="0" applyFont="1" applyFill="1" applyBorder="1" applyAlignment="1">
      <alignment horizontal="right"/>
    </xf>
    <xf numFmtId="0" fontId="4" fillId="3" borderId="3" xfId="0" applyFont="1" applyFill="1" applyBorder="1"/>
    <xf numFmtId="0" fontId="4" fillId="3" borderId="4" xfId="0" applyFont="1" applyFill="1" applyBorder="1"/>
    <xf numFmtId="10" fontId="4" fillId="3" borderId="3" xfId="1" applyNumberFormat="1" applyFont="1" applyFill="1" applyBorder="1"/>
    <xf numFmtId="10" fontId="4" fillId="3" borderId="0" xfId="1" applyNumberFormat="1" applyFont="1" applyFill="1" applyBorder="1"/>
    <xf numFmtId="0" fontId="0" fillId="3" borderId="0" xfId="0" applyFill="1"/>
    <xf numFmtId="0" fontId="2" fillId="3" borderId="0" xfId="0" applyFont="1" applyFill="1"/>
    <xf numFmtId="0" fontId="6" fillId="3" borderId="0" xfId="0" applyFont="1" applyFill="1" applyAlignment="1">
      <alignment horizontal="left" vertical="top" wrapText="1"/>
    </xf>
    <xf numFmtId="0" fontId="5" fillId="3" borderId="0" xfId="2" applyFill="1" applyAlignment="1">
      <alignment horizontal="left" vertical="top"/>
    </xf>
    <xf numFmtId="0" fontId="6" fillId="3" borderId="0" xfId="0" applyFont="1" applyFill="1"/>
    <xf numFmtId="0" fontId="5" fillId="3" borderId="0" xfId="2" applyFill="1"/>
    <xf numFmtId="0" fontId="8" fillId="4" borderId="2" xfId="0" applyFont="1" applyFill="1" applyBorder="1" applyAlignment="1">
      <alignment horizontal="center" vertical="top" wrapText="1"/>
    </xf>
    <xf numFmtId="164" fontId="0" fillId="3" borderId="0" xfId="1" applyNumberFormat="1" applyFont="1" applyFill="1"/>
    <xf numFmtId="9" fontId="0" fillId="3" borderId="0" xfId="0" applyNumberFormat="1" applyFill="1"/>
    <xf numFmtId="165" fontId="0" fillId="3" borderId="0" xfId="0" applyNumberFormat="1" applyFill="1"/>
    <xf numFmtId="0" fontId="9" fillId="5" borderId="6" xfId="0" applyFont="1" applyFill="1" applyBorder="1" applyAlignment="1">
      <alignment horizontal="center" vertical="top" wrapText="1"/>
    </xf>
    <xf numFmtId="14" fontId="4" fillId="3" borderId="5" xfId="0" applyNumberFormat="1" applyFont="1" applyFill="1" applyBorder="1"/>
    <xf numFmtId="0" fontId="8" fillId="7" borderId="6" xfId="0" applyFont="1" applyFill="1" applyBorder="1" applyAlignment="1">
      <alignment horizontal="center" vertical="top" wrapText="1"/>
    </xf>
    <xf numFmtId="0" fontId="9" fillId="8" borderId="6" xfId="0" applyFont="1" applyFill="1" applyBorder="1" applyAlignment="1">
      <alignment horizontal="center" vertical="top" wrapText="1"/>
    </xf>
    <xf numFmtId="0" fontId="9" fillId="9" borderId="6" xfId="0" applyFont="1" applyFill="1" applyBorder="1" applyAlignment="1">
      <alignment horizontal="center" vertical="top" wrapText="1"/>
    </xf>
    <xf numFmtId="0" fontId="9" fillId="10" borderId="6" xfId="0" applyFont="1" applyFill="1" applyBorder="1" applyAlignment="1">
      <alignment horizontal="center" vertical="top" wrapText="1"/>
    </xf>
    <xf numFmtId="0" fontId="8" fillId="5" borderId="2" xfId="0" applyFont="1" applyFill="1" applyBorder="1" applyAlignment="1">
      <alignment horizontal="center" vertical="top" wrapText="1"/>
    </xf>
    <xf numFmtId="10" fontId="0" fillId="0" borderId="2" xfId="0" applyNumberFormat="1" applyBorder="1"/>
    <xf numFmtId="0" fontId="6" fillId="3" borderId="0" xfId="0" applyFont="1" applyFill="1" applyAlignment="1">
      <alignment horizontal="left" vertical="top" wrapText="1"/>
    </xf>
    <xf numFmtId="0" fontId="8" fillId="4" borderId="7" xfId="0" applyFont="1" applyFill="1" applyBorder="1" applyAlignment="1">
      <alignment horizontal="center" vertical="top" wrapText="1"/>
    </xf>
    <xf numFmtId="0" fontId="8" fillId="4" borderId="4" xfId="0" applyFont="1" applyFill="1" applyBorder="1" applyAlignment="1">
      <alignment horizontal="center" vertical="top" wrapText="1"/>
    </xf>
    <xf numFmtId="0" fontId="8" fillId="5" borderId="2" xfId="0" applyFont="1" applyFill="1" applyBorder="1" applyAlignment="1">
      <alignment horizontal="center" vertical="top" wrapText="1"/>
    </xf>
    <xf numFmtId="0" fontId="8" fillId="8" borderId="2" xfId="0" applyFont="1" applyFill="1" applyBorder="1" applyAlignment="1">
      <alignment horizontal="center" vertical="top" wrapText="1"/>
    </xf>
    <xf numFmtId="0" fontId="8" fillId="9" borderId="2" xfId="0" applyFont="1" applyFill="1" applyBorder="1" applyAlignment="1">
      <alignment horizontal="center" vertical="top" wrapText="1"/>
    </xf>
    <xf numFmtId="0" fontId="9" fillId="10" borderId="2" xfId="0" applyFont="1" applyFill="1" applyBorder="1" applyAlignment="1">
      <alignment horizontal="center" vertical="top" wrapText="1"/>
    </xf>
    <xf numFmtId="0" fontId="8" fillId="7" borderId="2" xfId="0" applyFont="1" applyFill="1" applyBorder="1" applyAlignment="1">
      <alignment horizontal="center" vertical="top" wrapText="1"/>
    </xf>
    <xf numFmtId="0" fontId="0" fillId="3" borderId="0" xfId="0" applyFill="1" applyBorder="1"/>
    <xf numFmtId="0" fontId="11" fillId="3" borderId="2" xfId="2" applyFont="1" applyFill="1" applyBorder="1" applyAlignment="1" applyProtection="1">
      <alignment vertical="top"/>
    </xf>
    <xf numFmtId="3" fontId="11" fillId="3" borderId="2" xfId="3" applyNumberFormat="1" applyFont="1" applyFill="1" applyBorder="1" applyAlignment="1"/>
    <xf numFmtId="0" fontId="0" fillId="3" borderId="2" xfId="0" applyFill="1" applyBorder="1" applyAlignment="1"/>
    <xf numFmtId="2" fontId="0" fillId="3" borderId="2" xfId="0" applyNumberFormat="1" applyFill="1" applyBorder="1" applyAlignment="1"/>
    <xf numFmtId="0" fontId="4" fillId="3" borderId="2" xfId="0" applyFont="1" applyFill="1" applyBorder="1" applyAlignment="1"/>
    <xf numFmtId="0" fontId="12" fillId="3" borderId="2" xfId="2" applyFont="1" applyFill="1" applyBorder="1" applyAlignment="1"/>
    <xf numFmtId="0" fontId="8" fillId="4" borderId="8" xfId="0" applyFont="1" applyFill="1" applyBorder="1" applyAlignment="1">
      <alignment vertical="top" wrapText="1"/>
    </xf>
    <xf numFmtId="0" fontId="12" fillId="3" borderId="0" xfId="2" applyFont="1" applyFill="1" applyBorder="1" applyAlignment="1" applyProtection="1">
      <alignment wrapText="1"/>
    </xf>
    <xf numFmtId="3" fontId="11" fillId="3" borderId="0" xfId="3" applyNumberFormat="1" applyFont="1" applyFill="1" applyBorder="1" applyAlignment="1"/>
    <xf numFmtId="0" fontId="12" fillId="3" borderId="0" xfId="2" applyFont="1" applyFill="1" applyBorder="1" applyAlignment="1" applyProtection="1"/>
    <xf numFmtId="0" fontId="4" fillId="3" borderId="0" xfId="0" applyFont="1" applyFill="1" applyBorder="1"/>
    <xf numFmtId="0" fontId="12" fillId="3" borderId="0" xfId="2" applyFont="1" applyFill="1" applyBorder="1" applyAlignment="1">
      <alignment wrapText="1"/>
    </xf>
    <xf numFmtId="0" fontId="0" fillId="4" borderId="2" xfId="0" applyFill="1" applyBorder="1" applyAlignment="1">
      <alignment vertical="top"/>
    </xf>
    <xf numFmtId="0" fontId="0" fillId="3" borderId="0" xfId="0" applyFill="1" applyBorder="1" applyAlignment="1">
      <alignment vertical="top"/>
    </xf>
    <xf numFmtId="0" fontId="7" fillId="4" borderId="2" xfId="0" applyFont="1" applyFill="1" applyBorder="1" applyAlignment="1">
      <alignment horizontal="center" vertical="top" wrapText="1"/>
    </xf>
  </cellXfs>
  <cellStyles count="4">
    <cellStyle name="Good" xfId="3" builtinId="26"/>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171451</xdr:rowOff>
    </xdr:from>
    <xdr:to>
      <xdr:col>4</xdr:col>
      <xdr:colOff>285750</xdr:colOff>
      <xdr:row>7</xdr:row>
      <xdr:rowOff>3062</xdr:rowOff>
    </xdr:to>
    <xdr:pic>
      <xdr:nvPicPr>
        <xdr:cNvPr id="2" name="Picture 1" descr="European Union Independent Fiscal Institutions - About the network">
          <a:extLst>
            <a:ext uri="{FF2B5EF4-FFF2-40B4-BE49-F238E27FC236}">
              <a16:creationId xmlns:a16="http://schemas.microsoft.com/office/drawing/2014/main" id="{1180BB21-BCEE-41A8-A0AA-0D55DC15D4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171451"/>
          <a:ext cx="2143125" cy="1096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nai Ellina" id="{6FAE3C71-ACDA-4CE8-80BA-F906E039C422}" userId="S::danai.ellina@ceps.eu::37218992-b5db-4bd4-8e14-c6518ceeb07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67" dT="2023-06-14T15:40:46.63" personId="{6FAE3C71-ACDA-4CE8-80BA-F906E039C422}" id="{D8C1F91D-95BA-478A-B484-64036A4D00B8}">
    <text xml:space="preserve">Taken from previous efm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uifi@ceps.eu"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7D2F-BE3A-4D1F-8226-91B627E2B702}">
  <dimension ref="B2:J17"/>
  <sheetViews>
    <sheetView workbookViewId="0">
      <selection activeCell="B19" sqref="B19"/>
    </sheetView>
  </sheetViews>
  <sheetFormatPr defaultColWidth="10" defaultRowHeight="15" x14ac:dyDescent="0.25"/>
  <cols>
    <col min="1" max="16384" width="10" style="13"/>
  </cols>
  <sheetData>
    <row r="2" spans="2:10" x14ac:dyDescent="0.25">
      <c r="B2"/>
    </row>
    <row r="9" spans="2:10" x14ac:dyDescent="0.25">
      <c r="B9" s="14" t="s">
        <v>129</v>
      </c>
    </row>
    <row r="10" spans="2:10" x14ac:dyDescent="0.25">
      <c r="B10" s="31" t="s">
        <v>133</v>
      </c>
      <c r="C10" s="31"/>
      <c r="D10" s="31"/>
      <c r="E10" s="31"/>
      <c r="F10" s="31"/>
      <c r="G10" s="31"/>
      <c r="H10" s="31"/>
      <c r="I10" s="31"/>
      <c r="J10" s="31"/>
    </row>
    <row r="11" spans="2:10" x14ac:dyDescent="0.25">
      <c r="B11" s="31"/>
      <c r="C11" s="31"/>
      <c r="D11" s="31"/>
      <c r="E11" s="31"/>
      <c r="F11" s="31"/>
      <c r="G11" s="31"/>
      <c r="H11" s="31"/>
      <c r="I11" s="31"/>
      <c r="J11" s="31"/>
    </row>
    <row r="12" spans="2:10" x14ac:dyDescent="0.25">
      <c r="B12" s="16"/>
      <c r="C12" s="15"/>
      <c r="D12" s="15"/>
      <c r="E12" s="15"/>
      <c r="F12" s="15"/>
      <c r="G12" s="15"/>
      <c r="H12" s="15"/>
      <c r="I12" s="15"/>
      <c r="J12" s="15"/>
    </row>
    <row r="14" spans="2:10" x14ac:dyDescent="0.25">
      <c r="B14" s="14" t="s">
        <v>130</v>
      </c>
    </row>
    <row r="15" spans="2:10" x14ac:dyDescent="0.25">
      <c r="B15" s="13" t="s">
        <v>134</v>
      </c>
    </row>
    <row r="16" spans="2:10" x14ac:dyDescent="0.25">
      <c r="B16" s="17" t="s">
        <v>131</v>
      </c>
    </row>
    <row r="17" spans="2:2" x14ac:dyDescent="0.25">
      <c r="B17" s="18" t="s">
        <v>132</v>
      </c>
    </row>
  </sheetData>
  <mergeCells count="1">
    <mergeCell ref="B10:J11"/>
  </mergeCells>
  <hyperlinks>
    <hyperlink ref="B17" r:id="rId1" xr:uid="{B695E7F7-8941-4D0A-85B7-EA6A1AFC201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5249-2632-47F6-9490-BFFA18AFAD42}">
  <dimension ref="A1:AW79"/>
  <sheetViews>
    <sheetView zoomScale="54" workbookViewId="0">
      <selection activeCell="D2" sqref="D2"/>
    </sheetView>
  </sheetViews>
  <sheetFormatPr defaultRowHeight="15" x14ac:dyDescent="0.25"/>
  <cols>
    <col min="1" max="21" width="24" style="13" customWidth="1"/>
    <col min="22" max="22" width="27.42578125" style="13" customWidth="1"/>
    <col min="23" max="23" width="28.140625" style="13" customWidth="1"/>
    <col min="24" max="16384" width="9.140625" style="39"/>
  </cols>
  <sheetData>
    <row r="1" spans="1:23" s="53" customFormat="1" ht="28.9" customHeight="1" x14ac:dyDescent="0.25">
      <c r="A1" s="52"/>
      <c r="B1" s="32" t="s">
        <v>137</v>
      </c>
      <c r="C1" s="32"/>
      <c r="D1" s="33"/>
      <c r="E1" s="38" t="s">
        <v>207</v>
      </c>
      <c r="F1" s="38"/>
      <c r="G1" s="38"/>
      <c r="H1" s="38"/>
      <c r="I1" s="34" t="s">
        <v>214</v>
      </c>
      <c r="J1" s="34"/>
      <c r="K1" s="34"/>
      <c r="L1" s="35" t="s">
        <v>219</v>
      </c>
      <c r="M1" s="35"/>
      <c r="N1" s="35"/>
      <c r="O1" s="36" t="s">
        <v>224</v>
      </c>
      <c r="P1" s="36"/>
      <c r="Q1" s="36"/>
      <c r="R1" s="37" t="s">
        <v>228</v>
      </c>
      <c r="S1" s="37"/>
      <c r="T1" s="37"/>
      <c r="U1" s="34" t="s">
        <v>253</v>
      </c>
      <c r="V1" s="34"/>
      <c r="W1" s="34"/>
    </row>
    <row r="2" spans="1:23" s="53" customFormat="1" ht="200.25" customHeight="1" x14ac:dyDescent="0.25">
      <c r="A2" s="54" t="s">
        <v>229</v>
      </c>
      <c r="B2" s="46" t="s">
        <v>136</v>
      </c>
      <c r="C2" s="19" t="s">
        <v>191</v>
      </c>
      <c r="D2" s="19" t="s">
        <v>135</v>
      </c>
      <c r="E2" s="25" t="s">
        <v>192</v>
      </c>
      <c r="F2" s="25" t="s">
        <v>208</v>
      </c>
      <c r="G2" s="25" t="s">
        <v>209</v>
      </c>
      <c r="H2" s="25" t="s">
        <v>210</v>
      </c>
      <c r="I2" s="23" t="s">
        <v>213</v>
      </c>
      <c r="J2" s="23" t="s">
        <v>216</v>
      </c>
      <c r="K2" s="23" t="s">
        <v>215</v>
      </c>
      <c r="L2" s="26" t="s">
        <v>217</v>
      </c>
      <c r="M2" s="26" t="s">
        <v>218</v>
      </c>
      <c r="N2" s="26" t="s">
        <v>223</v>
      </c>
      <c r="O2" s="27" t="s">
        <v>220</v>
      </c>
      <c r="P2" s="27" t="s">
        <v>221</v>
      </c>
      <c r="Q2" s="27" t="s">
        <v>222</v>
      </c>
      <c r="R2" s="28" t="s">
        <v>225</v>
      </c>
      <c r="S2" s="28" t="s">
        <v>226</v>
      </c>
      <c r="T2" s="28" t="s">
        <v>227</v>
      </c>
      <c r="U2" s="29" t="s">
        <v>252</v>
      </c>
      <c r="V2" s="29" t="s">
        <v>251</v>
      </c>
      <c r="W2" s="29" t="s">
        <v>250</v>
      </c>
    </row>
    <row r="3" spans="1:23" x14ac:dyDescent="0.25">
      <c r="A3" s="42" t="s">
        <v>6</v>
      </c>
      <c r="B3" s="42" t="s">
        <v>138</v>
      </c>
      <c r="C3" s="42">
        <v>1.2</v>
      </c>
      <c r="D3" s="42">
        <v>0.25</v>
      </c>
      <c r="E3" s="42" t="s">
        <v>138</v>
      </c>
      <c r="F3" s="42">
        <v>1.2</v>
      </c>
      <c r="G3" s="42">
        <v>0.5</v>
      </c>
      <c r="H3" s="42"/>
      <c r="I3" s="42" t="s">
        <v>140</v>
      </c>
      <c r="J3" s="42" t="s">
        <v>144</v>
      </c>
      <c r="K3" s="42"/>
      <c r="L3" s="42" t="s">
        <v>141</v>
      </c>
      <c r="M3" s="42" t="s">
        <v>145</v>
      </c>
      <c r="N3" s="42"/>
      <c r="O3" s="42" t="s">
        <v>142</v>
      </c>
      <c r="P3" s="42" t="s">
        <v>146</v>
      </c>
      <c r="Q3" s="42"/>
      <c r="R3" s="42" t="s">
        <v>143</v>
      </c>
      <c r="S3" s="42" t="s">
        <v>147</v>
      </c>
      <c r="T3" s="42"/>
      <c r="U3" s="42" t="s">
        <v>138</v>
      </c>
      <c r="V3" s="42" t="s">
        <v>138</v>
      </c>
      <c r="W3" s="42" t="s">
        <v>231</v>
      </c>
    </row>
    <row r="4" spans="1:23" x14ac:dyDescent="0.25">
      <c r="A4" s="42" t="s">
        <v>21</v>
      </c>
      <c r="B4" s="42" t="s">
        <v>138</v>
      </c>
      <c r="C4" s="42">
        <v>0.7</v>
      </c>
      <c r="D4" s="42">
        <v>0.4501</v>
      </c>
      <c r="E4" s="42"/>
      <c r="F4" s="42"/>
      <c r="G4" s="42"/>
      <c r="H4" s="42"/>
      <c r="I4" s="42"/>
      <c r="J4" s="42"/>
      <c r="K4" s="42"/>
      <c r="L4" s="42"/>
      <c r="M4" s="42"/>
      <c r="N4" s="42"/>
      <c r="O4" s="42"/>
      <c r="P4" s="42"/>
      <c r="Q4" s="42"/>
      <c r="R4" s="42"/>
      <c r="S4" s="42"/>
      <c r="T4" s="42"/>
      <c r="U4" s="42"/>
      <c r="V4" s="42"/>
      <c r="W4" s="42"/>
    </row>
    <row r="5" spans="1:23" x14ac:dyDescent="0.25">
      <c r="A5" s="42" t="s">
        <v>26</v>
      </c>
      <c r="B5" s="42" t="s">
        <v>139</v>
      </c>
      <c r="C5" s="42"/>
      <c r="D5" s="42"/>
      <c r="E5" s="42" t="s">
        <v>139</v>
      </c>
      <c r="F5" s="42"/>
      <c r="G5" s="42"/>
      <c r="H5" s="42"/>
      <c r="I5" s="42"/>
      <c r="J5" s="42"/>
      <c r="K5" s="42"/>
      <c r="L5" s="42"/>
      <c r="M5" s="42"/>
      <c r="N5" s="42"/>
      <c r="O5" s="42"/>
      <c r="P5" s="42"/>
      <c r="Q5" s="42"/>
      <c r="R5" s="42"/>
      <c r="S5" s="42"/>
      <c r="T5" s="42"/>
      <c r="U5" s="42"/>
      <c r="V5" s="42"/>
      <c r="W5" s="42"/>
    </row>
    <row r="6" spans="1:23" x14ac:dyDescent="0.25">
      <c r="A6" s="42" t="s">
        <v>30</v>
      </c>
      <c r="B6" s="42" t="s">
        <v>138</v>
      </c>
      <c r="C6" s="42">
        <v>0.3</v>
      </c>
      <c r="D6" s="42">
        <v>0.4</v>
      </c>
      <c r="E6" s="42" t="s">
        <v>138</v>
      </c>
      <c r="F6" s="42">
        <v>1</v>
      </c>
      <c r="G6" s="42">
        <v>-1.2</v>
      </c>
      <c r="H6" s="42"/>
      <c r="I6" s="42" t="s">
        <v>148</v>
      </c>
      <c r="J6" s="42" t="s">
        <v>148</v>
      </c>
      <c r="K6" s="42"/>
      <c r="L6" s="42" t="s">
        <v>145</v>
      </c>
      <c r="M6" s="42" t="s">
        <v>145</v>
      </c>
      <c r="N6" s="42"/>
      <c r="O6" s="42" t="s">
        <v>142</v>
      </c>
      <c r="P6" s="42" t="s">
        <v>149</v>
      </c>
      <c r="Q6" s="42"/>
      <c r="R6" s="42"/>
      <c r="S6" s="42"/>
      <c r="T6" s="42"/>
      <c r="U6" s="42" t="s">
        <v>138</v>
      </c>
      <c r="V6" s="42" t="s">
        <v>230</v>
      </c>
      <c r="W6" s="42" t="s">
        <v>232</v>
      </c>
    </row>
    <row r="7" spans="1:23" x14ac:dyDescent="0.25">
      <c r="A7" s="42" t="s">
        <v>33</v>
      </c>
      <c r="B7" s="42" t="s">
        <v>138</v>
      </c>
      <c r="C7" s="42">
        <v>1.86</v>
      </c>
      <c r="D7" s="42">
        <v>0.33</v>
      </c>
      <c r="E7" s="42" t="s">
        <v>138</v>
      </c>
      <c r="F7" s="42" t="s">
        <v>150</v>
      </c>
      <c r="G7" s="42" t="s">
        <v>155</v>
      </c>
      <c r="H7" s="42"/>
      <c r="I7" s="42" t="s">
        <v>151</v>
      </c>
      <c r="J7" s="42" t="s">
        <v>151</v>
      </c>
      <c r="K7" s="42" t="s">
        <v>148</v>
      </c>
      <c r="L7" s="42" t="s">
        <v>152</v>
      </c>
      <c r="M7" s="42" t="s">
        <v>152</v>
      </c>
      <c r="N7" s="42" t="s">
        <v>157</v>
      </c>
      <c r="O7" s="42" t="s">
        <v>153</v>
      </c>
      <c r="P7" s="42" t="s">
        <v>153</v>
      </c>
      <c r="Q7" s="42" t="s">
        <v>146</v>
      </c>
      <c r="R7" s="42" t="s">
        <v>154</v>
      </c>
      <c r="S7" s="42" t="s">
        <v>156</v>
      </c>
      <c r="T7" s="42" t="s">
        <v>158</v>
      </c>
      <c r="U7" s="42" t="s">
        <v>138</v>
      </c>
      <c r="V7" s="42" t="s">
        <v>138</v>
      </c>
      <c r="W7" s="42" t="s">
        <v>233</v>
      </c>
    </row>
    <row r="8" spans="1:23" x14ac:dyDescent="0.25">
      <c r="A8" s="42" t="s">
        <v>36</v>
      </c>
      <c r="B8" s="42" t="s">
        <v>138</v>
      </c>
      <c r="C8" s="42">
        <v>0.1</v>
      </c>
      <c r="D8" s="42">
        <v>0.5</v>
      </c>
      <c r="E8" s="42" t="s">
        <v>139</v>
      </c>
      <c r="F8" s="42" t="s">
        <v>180</v>
      </c>
      <c r="G8" s="42" t="s">
        <v>182</v>
      </c>
      <c r="H8" s="42"/>
      <c r="I8" s="42" t="s">
        <v>148</v>
      </c>
      <c r="J8" s="42" t="s">
        <v>148</v>
      </c>
      <c r="K8" s="42"/>
      <c r="L8" s="42" t="s">
        <v>152</v>
      </c>
      <c r="M8" s="42" t="s">
        <v>157</v>
      </c>
      <c r="N8" s="42"/>
      <c r="O8" s="42" t="s">
        <v>149</v>
      </c>
      <c r="P8" s="42" t="s">
        <v>142</v>
      </c>
      <c r="Q8" s="42"/>
      <c r="R8" s="42" t="s">
        <v>181</v>
      </c>
      <c r="S8" s="42" t="s">
        <v>183</v>
      </c>
      <c r="T8" s="42"/>
      <c r="U8" s="42" t="s">
        <v>138</v>
      </c>
      <c r="V8" s="42" t="s">
        <v>138</v>
      </c>
      <c r="W8" s="42" t="s">
        <v>245</v>
      </c>
    </row>
    <row r="9" spans="1:23" x14ac:dyDescent="0.25">
      <c r="A9" s="42" t="s">
        <v>40</v>
      </c>
      <c r="B9" s="42" t="s">
        <v>138</v>
      </c>
      <c r="C9" s="42">
        <v>0.04</v>
      </c>
      <c r="D9" s="42"/>
      <c r="E9" s="42" t="s">
        <v>138</v>
      </c>
      <c r="F9" s="43">
        <v>0.1</v>
      </c>
      <c r="G9" s="42"/>
      <c r="H9" s="42"/>
      <c r="I9" s="42" t="s">
        <v>148</v>
      </c>
      <c r="J9" s="42"/>
      <c r="K9" s="42"/>
      <c r="L9" s="42" t="s">
        <v>145</v>
      </c>
      <c r="M9" s="42"/>
      <c r="N9" s="42"/>
      <c r="O9" s="42" t="s">
        <v>159</v>
      </c>
      <c r="P9" s="42"/>
      <c r="Q9" s="42"/>
      <c r="R9" s="42" t="s">
        <v>160</v>
      </c>
      <c r="S9" s="42"/>
      <c r="T9" s="42"/>
      <c r="U9" s="42" t="s">
        <v>138</v>
      </c>
      <c r="V9" s="42" t="s">
        <v>138</v>
      </c>
      <c r="W9" s="42" t="s">
        <v>234</v>
      </c>
    </row>
    <row r="10" spans="1:23" x14ac:dyDescent="0.25">
      <c r="A10" s="42" t="s">
        <v>44</v>
      </c>
      <c r="B10" s="42" t="s">
        <v>138</v>
      </c>
      <c r="C10" s="42">
        <v>0.85</v>
      </c>
      <c r="D10" s="42"/>
      <c r="E10" s="42" t="s">
        <v>139</v>
      </c>
      <c r="F10" s="42"/>
      <c r="G10" s="42"/>
      <c r="H10" s="42"/>
      <c r="I10" s="42"/>
      <c r="J10" s="42"/>
      <c r="K10" s="42"/>
      <c r="L10" s="42"/>
      <c r="M10" s="42"/>
      <c r="N10" s="42"/>
      <c r="O10" s="42"/>
      <c r="P10" s="42"/>
      <c r="Q10" s="42"/>
      <c r="R10" s="42"/>
      <c r="S10" s="42"/>
      <c r="T10" s="42"/>
      <c r="U10" s="42" t="s">
        <v>139</v>
      </c>
      <c r="V10" s="42" t="s">
        <v>138</v>
      </c>
      <c r="W10" s="42" t="s">
        <v>235</v>
      </c>
    </row>
    <row r="11" spans="1:23" x14ac:dyDescent="0.25">
      <c r="A11" s="42" t="s">
        <v>47</v>
      </c>
      <c r="B11" s="42" t="s">
        <v>138</v>
      </c>
      <c r="C11" s="42">
        <v>2.2999999999999998</v>
      </c>
      <c r="D11" s="42">
        <v>0.1</v>
      </c>
      <c r="E11" s="42" t="s">
        <v>138</v>
      </c>
      <c r="F11" s="42">
        <v>0.2</v>
      </c>
      <c r="G11" s="42"/>
      <c r="H11" s="42"/>
      <c r="I11" s="42" t="s">
        <v>148</v>
      </c>
      <c r="J11" s="42"/>
      <c r="K11" s="42"/>
      <c r="L11" s="42" t="s">
        <v>145</v>
      </c>
      <c r="M11" s="42"/>
      <c r="N11" s="42"/>
      <c r="O11" s="42" t="s">
        <v>153</v>
      </c>
      <c r="P11" s="42"/>
      <c r="Q11" s="42"/>
      <c r="R11" s="42" t="s">
        <v>166</v>
      </c>
      <c r="S11" s="42"/>
      <c r="T11" s="42"/>
      <c r="U11" s="42" t="s">
        <v>230</v>
      </c>
      <c r="V11" s="42" t="s">
        <v>230</v>
      </c>
      <c r="W11" s="42"/>
    </row>
    <row r="12" spans="1:23" x14ac:dyDescent="0.25">
      <c r="A12" s="42" t="s">
        <v>50</v>
      </c>
      <c r="B12" s="42" t="s">
        <v>138</v>
      </c>
      <c r="C12" s="42">
        <f>0.0480706095065899*100</f>
        <v>4.8070609506589905</v>
      </c>
      <c r="D12" s="42">
        <f>0.022662606461436*100</f>
        <v>2.2662606461435999</v>
      </c>
      <c r="E12" s="42" t="s">
        <v>138</v>
      </c>
      <c r="F12" s="42">
        <v>0.2</v>
      </c>
      <c r="G12" s="42">
        <v>0.1</v>
      </c>
      <c r="H12" s="42"/>
      <c r="I12" s="42" t="s">
        <v>167</v>
      </c>
      <c r="J12" s="42" t="s">
        <v>151</v>
      </c>
      <c r="K12" s="42"/>
      <c r="L12" s="42" t="s">
        <v>141</v>
      </c>
      <c r="M12" s="42"/>
      <c r="N12" s="42"/>
      <c r="O12" s="42"/>
      <c r="P12" s="42"/>
      <c r="Q12" s="42"/>
      <c r="R12" s="42" t="s">
        <v>168</v>
      </c>
      <c r="S12" s="42" t="s">
        <v>169</v>
      </c>
      <c r="T12" s="42"/>
      <c r="U12" s="42"/>
      <c r="V12" s="42"/>
      <c r="W12" s="42"/>
    </row>
    <row r="13" spans="1:23" x14ac:dyDescent="0.25">
      <c r="A13" s="42" t="s">
        <v>52</v>
      </c>
      <c r="B13" s="42" t="s">
        <v>138</v>
      </c>
      <c r="C13" s="42">
        <v>1.1559999999999999</v>
      </c>
      <c r="D13" s="42">
        <v>0.31</v>
      </c>
      <c r="E13" s="42" t="s">
        <v>138</v>
      </c>
      <c r="F13" s="42">
        <v>0.36355316467154403</v>
      </c>
      <c r="G13" s="42">
        <v>-0.42186110666266913</v>
      </c>
      <c r="H13" s="42"/>
      <c r="I13" s="42" t="s">
        <v>151</v>
      </c>
      <c r="J13" s="42" t="s">
        <v>151</v>
      </c>
      <c r="K13" s="42"/>
      <c r="L13" s="42" t="s">
        <v>145</v>
      </c>
      <c r="M13" s="42" t="s">
        <v>162</v>
      </c>
      <c r="N13" s="42"/>
      <c r="O13" s="42" t="s">
        <v>153</v>
      </c>
      <c r="P13" s="42" t="s">
        <v>153</v>
      </c>
      <c r="Q13" s="42"/>
      <c r="R13" s="42" t="s">
        <v>161</v>
      </c>
      <c r="S13" s="42" t="s">
        <v>163</v>
      </c>
      <c r="T13" s="42"/>
      <c r="U13" s="42" t="s">
        <v>139</v>
      </c>
      <c r="V13" s="42" t="s">
        <v>138</v>
      </c>
      <c r="W13" s="42" t="s">
        <v>236</v>
      </c>
    </row>
    <row r="14" spans="1:23" x14ac:dyDescent="0.25">
      <c r="A14" s="42" t="s">
        <v>55</v>
      </c>
      <c r="B14" s="42" t="s">
        <v>138</v>
      </c>
      <c r="C14" s="42">
        <v>0.2</v>
      </c>
      <c r="D14" s="42">
        <v>0.09</v>
      </c>
      <c r="E14" s="42" t="s">
        <v>139</v>
      </c>
      <c r="F14" s="42"/>
      <c r="G14" s="42"/>
      <c r="H14" s="42"/>
      <c r="I14" s="42"/>
      <c r="J14" s="42"/>
      <c r="K14" s="42"/>
      <c r="L14" s="42"/>
      <c r="M14" s="42"/>
      <c r="N14" s="42"/>
      <c r="O14" s="42"/>
      <c r="P14" s="42"/>
      <c r="Q14" s="42"/>
      <c r="R14" s="42"/>
      <c r="S14" s="42"/>
      <c r="T14" s="42"/>
      <c r="U14" s="42" t="s">
        <v>138</v>
      </c>
      <c r="V14" s="42" t="s">
        <v>138</v>
      </c>
      <c r="W14" s="42"/>
    </row>
    <row r="15" spans="1:23" x14ac:dyDescent="0.25">
      <c r="A15" s="42" t="s">
        <v>58</v>
      </c>
      <c r="B15" s="42" t="s">
        <v>138</v>
      </c>
      <c r="C15" s="42">
        <v>9.9000000000000005E-2</v>
      </c>
      <c r="D15" s="42"/>
      <c r="E15" s="42" t="s">
        <v>138</v>
      </c>
      <c r="F15" s="42">
        <v>0.05</v>
      </c>
      <c r="G15" s="42">
        <v>0.2</v>
      </c>
      <c r="H15" s="42"/>
      <c r="I15" s="42"/>
      <c r="J15" s="42"/>
      <c r="K15" s="42"/>
      <c r="L15" s="42"/>
      <c r="M15" s="42"/>
      <c r="N15" s="42"/>
      <c r="O15" s="42" t="s">
        <v>149</v>
      </c>
      <c r="P15" s="42" t="s">
        <v>149</v>
      </c>
      <c r="Q15" s="42"/>
      <c r="R15" s="42" t="s">
        <v>164</v>
      </c>
      <c r="S15" s="42" t="s">
        <v>165</v>
      </c>
      <c r="T15" s="42"/>
      <c r="U15" s="42" t="s">
        <v>139</v>
      </c>
      <c r="V15" s="42" t="s">
        <v>138</v>
      </c>
      <c r="W15" s="42" t="s">
        <v>237</v>
      </c>
    </row>
    <row r="16" spans="1:23" x14ac:dyDescent="0.25">
      <c r="A16" s="42" t="s">
        <v>60</v>
      </c>
      <c r="B16" s="42" t="s">
        <v>138</v>
      </c>
      <c r="C16" s="42">
        <v>1.71</v>
      </c>
      <c r="D16" s="42">
        <v>0.3</v>
      </c>
      <c r="E16" s="42" t="s">
        <v>138</v>
      </c>
      <c r="F16" s="42">
        <v>0.22</v>
      </c>
      <c r="G16" s="42"/>
      <c r="H16" s="42"/>
      <c r="I16" s="42" t="s">
        <v>151</v>
      </c>
      <c r="J16" s="42"/>
      <c r="K16" s="42"/>
      <c r="L16" s="42" t="s">
        <v>145</v>
      </c>
      <c r="M16" s="42"/>
      <c r="N16" s="42"/>
      <c r="O16" s="42" t="s">
        <v>146</v>
      </c>
      <c r="P16" s="42"/>
      <c r="Q16" s="42"/>
      <c r="R16" s="42" t="s">
        <v>170</v>
      </c>
      <c r="S16" s="42"/>
      <c r="T16" s="42"/>
      <c r="U16" s="42" t="s">
        <v>230</v>
      </c>
      <c r="V16" s="42" t="s">
        <v>138</v>
      </c>
      <c r="W16" s="42" t="s">
        <v>238</v>
      </c>
    </row>
    <row r="17" spans="1:49" x14ac:dyDescent="0.25">
      <c r="A17" s="42" t="s">
        <v>63</v>
      </c>
      <c r="B17" s="42" t="s">
        <v>138</v>
      </c>
      <c r="C17" s="42">
        <v>0.4</v>
      </c>
      <c r="D17" s="42">
        <v>0.62</v>
      </c>
      <c r="E17" s="42" t="s">
        <v>138</v>
      </c>
      <c r="F17" s="42"/>
      <c r="G17" s="42"/>
      <c r="H17" s="42"/>
      <c r="I17" s="42" t="s">
        <v>167</v>
      </c>
      <c r="J17" s="42" t="s">
        <v>167</v>
      </c>
      <c r="K17" s="42"/>
      <c r="L17" s="42" t="s">
        <v>145</v>
      </c>
      <c r="M17" s="42" t="s">
        <v>145</v>
      </c>
      <c r="N17" s="42"/>
      <c r="O17" s="42" t="s">
        <v>159</v>
      </c>
      <c r="P17" s="42" t="s">
        <v>159</v>
      </c>
      <c r="Q17" s="42"/>
      <c r="R17" s="42" t="s">
        <v>184</v>
      </c>
      <c r="S17" s="42" t="s">
        <v>185</v>
      </c>
      <c r="T17" s="42"/>
      <c r="U17" s="42" t="s">
        <v>138</v>
      </c>
      <c r="V17" s="42" t="s">
        <v>230</v>
      </c>
      <c r="W17" s="42"/>
    </row>
    <row r="18" spans="1:49" x14ac:dyDescent="0.25">
      <c r="A18" s="42" t="s">
        <v>66</v>
      </c>
      <c r="B18" s="42" t="s">
        <v>138</v>
      </c>
      <c r="C18" s="42">
        <v>0.8</v>
      </c>
      <c r="D18" s="42"/>
      <c r="E18" s="42"/>
      <c r="F18" s="42"/>
      <c r="G18" s="42"/>
      <c r="H18" s="42"/>
      <c r="I18" s="42"/>
      <c r="J18" s="42"/>
      <c r="K18" s="42"/>
      <c r="L18" s="42"/>
      <c r="M18" s="42"/>
      <c r="N18" s="42"/>
      <c r="O18" s="42"/>
      <c r="P18" s="42"/>
      <c r="Q18" s="42"/>
      <c r="R18" s="42"/>
      <c r="S18" s="42"/>
      <c r="T18" s="42"/>
      <c r="U18" s="42"/>
      <c r="V18" s="42"/>
      <c r="W18" s="42"/>
    </row>
    <row r="19" spans="1:49" x14ac:dyDescent="0.25">
      <c r="A19" s="42" t="s">
        <v>69</v>
      </c>
      <c r="B19" s="42" t="s">
        <v>138</v>
      </c>
      <c r="C19" s="42">
        <v>0.8</v>
      </c>
      <c r="D19" s="42">
        <v>0.1</v>
      </c>
      <c r="E19" s="42" t="s">
        <v>138</v>
      </c>
      <c r="F19" s="42">
        <v>0.15</v>
      </c>
      <c r="G19" s="42">
        <v>0.3</v>
      </c>
      <c r="H19" s="42"/>
      <c r="I19" s="42" t="s">
        <v>151</v>
      </c>
      <c r="J19" s="42" t="s">
        <v>148</v>
      </c>
      <c r="K19" s="42"/>
      <c r="L19" s="42" t="s">
        <v>145</v>
      </c>
      <c r="M19" s="42" t="s">
        <v>145</v>
      </c>
      <c r="N19" s="42"/>
      <c r="O19" s="42" t="s">
        <v>159</v>
      </c>
      <c r="P19" s="42" t="s">
        <v>153</v>
      </c>
      <c r="Q19" s="42"/>
      <c r="R19" s="42" t="s">
        <v>171</v>
      </c>
      <c r="S19" s="42" t="s">
        <v>172</v>
      </c>
      <c r="T19" s="42"/>
      <c r="U19" s="42" t="s">
        <v>139</v>
      </c>
      <c r="V19" s="42" t="s">
        <v>139</v>
      </c>
      <c r="W19" s="42"/>
    </row>
    <row r="20" spans="1:49" x14ac:dyDescent="0.25">
      <c r="A20" s="42" t="s">
        <v>82</v>
      </c>
      <c r="B20" s="42" t="s">
        <v>138</v>
      </c>
      <c r="C20" s="42">
        <v>1.5</v>
      </c>
      <c r="D20" s="42">
        <v>1.8</v>
      </c>
      <c r="E20" s="42" t="s">
        <v>138</v>
      </c>
      <c r="F20" s="42">
        <v>0.74</v>
      </c>
      <c r="G20" s="42">
        <v>0.86</v>
      </c>
      <c r="H20" s="42">
        <v>0.04</v>
      </c>
      <c r="I20" s="42" t="s">
        <v>151</v>
      </c>
      <c r="J20" s="42" t="s">
        <v>151</v>
      </c>
      <c r="K20" s="42" t="s">
        <v>189</v>
      </c>
      <c r="L20" s="42" t="s">
        <v>145</v>
      </c>
      <c r="M20" s="42" t="s">
        <v>145</v>
      </c>
      <c r="N20" s="42" t="s">
        <v>190</v>
      </c>
      <c r="O20" s="42" t="s">
        <v>153</v>
      </c>
      <c r="P20" s="42" t="s">
        <v>153</v>
      </c>
      <c r="Q20" s="42" t="s">
        <v>211</v>
      </c>
      <c r="R20" s="42" t="s">
        <v>187</v>
      </c>
      <c r="S20" s="42" t="s">
        <v>188</v>
      </c>
      <c r="T20" s="42" t="s">
        <v>212</v>
      </c>
      <c r="U20" s="42" t="s">
        <v>138</v>
      </c>
      <c r="V20" s="42" t="s">
        <v>247</v>
      </c>
      <c r="W20" s="42"/>
    </row>
    <row r="21" spans="1:49" x14ac:dyDescent="0.25">
      <c r="A21" s="42" t="s">
        <v>84</v>
      </c>
      <c r="B21" s="42" t="s">
        <v>138</v>
      </c>
      <c r="C21" s="42">
        <v>1.5</v>
      </c>
      <c r="D21" s="42">
        <f>0.3</f>
        <v>0.3</v>
      </c>
      <c r="E21" s="42" t="s">
        <v>139</v>
      </c>
      <c r="F21" s="42"/>
      <c r="G21" s="42"/>
      <c r="H21" s="42"/>
      <c r="I21" s="42"/>
      <c r="J21" s="42"/>
      <c r="K21" s="42"/>
      <c r="L21" s="42"/>
      <c r="M21" s="42"/>
      <c r="N21" s="42"/>
      <c r="O21" s="42"/>
      <c r="P21" s="42"/>
      <c r="Q21" s="42"/>
      <c r="R21" s="42"/>
      <c r="S21" s="42"/>
      <c r="T21" s="42"/>
      <c r="U21" s="42" t="s">
        <v>139</v>
      </c>
      <c r="V21" s="42" t="s">
        <v>138</v>
      </c>
      <c r="W21" s="42" t="s">
        <v>239</v>
      </c>
    </row>
    <row r="22" spans="1:49" ht="14.45" customHeight="1" x14ac:dyDescent="0.25">
      <c r="A22" s="42" t="s">
        <v>88</v>
      </c>
      <c r="B22" s="42" t="s">
        <v>138</v>
      </c>
      <c r="C22" s="42">
        <v>0.6</v>
      </c>
      <c r="D22" s="42">
        <v>0.5</v>
      </c>
      <c r="E22" s="42" t="s">
        <v>138</v>
      </c>
      <c r="F22" s="42">
        <v>0.33</v>
      </c>
      <c r="G22" s="42">
        <v>0.47</v>
      </c>
      <c r="H22" s="40"/>
      <c r="I22" s="41"/>
      <c r="J22" s="41"/>
      <c r="K22" s="40"/>
      <c r="L22" s="41" t="s">
        <v>145</v>
      </c>
      <c r="M22" s="41" t="s">
        <v>152</v>
      </c>
      <c r="N22" s="40"/>
      <c r="O22" s="41" t="s">
        <v>149</v>
      </c>
      <c r="P22" s="41" t="s">
        <v>149</v>
      </c>
      <c r="Q22" s="40"/>
      <c r="R22" s="41" t="s">
        <v>193</v>
      </c>
      <c r="S22" s="41" t="s">
        <v>194</v>
      </c>
      <c r="T22" s="40"/>
      <c r="U22" s="44" t="s">
        <v>230</v>
      </c>
      <c r="V22" s="44" t="s">
        <v>248</v>
      </c>
      <c r="W22" s="45" t="s">
        <v>249</v>
      </c>
      <c r="X22" s="47"/>
      <c r="Y22" s="48"/>
      <c r="Z22" s="47"/>
      <c r="AA22" s="47"/>
      <c r="AB22" s="49"/>
      <c r="AC22" s="47"/>
      <c r="AD22" s="50"/>
      <c r="AE22" s="50"/>
      <c r="AF22" s="47"/>
      <c r="AG22" s="47"/>
      <c r="AH22" s="47"/>
      <c r="AI22" s="47"/>
      <c r="AJ22" s="50"/>
      <c r="AK22" s="49"/>
      <c r="AL22" s="49"/>
      <c r="AM22" s="49"/>
      <c r="AN22" s="49"/>
      <c r="AO22" s="49"/>
      <c r="AP22" s="49"/>
      <c r="AQ22" s="49"/>
      <c r="AR22" s="49"/>
      <c r="AS22" s="49"/>
      <c r="AT22" s="50"/>
      <c r="AU22" s="51"/>
      <c r="AV22" s="51"/>
      <c r="AW22" s="51"/>
    </row>
    <row r="23" spans="1:49" x14ac:dyDescent="0.25">
      <c r="A23" s="42" t="s">
        <v>91</v>
      </c>
      <c r="B23" s="42" t="s">
        <v>138</v>
      </c>
      <c r="C23" s="42">
        <v>2.1</v>
      </c>
      <c r="D23" s="42"/>
      <c r="E23" s="42" t="s">
        <v>139</v>
      </c>
      <c r="F23" s="42"/>
      <c r="G23" s="42"/>
      <c r="H23" s="42"/>
      <c r="I23" s="42"/>
      <c r="J23" s="42"/>
      <c r="K23" s="42"/>
      <c r="L23" s="42"/>
      <c r="M23" s="42"/>
      <c r="N23" s="42"/>
      <c r="O23" s="42"/>
      <c r="P23" s="42"/>
      <c r="Q23" s="42"/>
      <c r="R23" s="42"/>
      <c r="S23" s="42"/>
      <c r="T23" s="42"/>
      <c r="U23" s="42" t="s">
        <v>139</v>
      </c>
      <c r="V23" s="42" t="s">
        <v>138</v>
      </c>
      <c r="W23" s="42" t="s">
        <v>240</v>
      </c>
    </row>
    <row r="24" spans="1:49" x14ac:dyDescent="0.25">
      <c r="A24" s="42" t="s">
        <v>94</v>
      </c>
      <c r="B24" s="42" t="s">
        <v>138</v>
      </c>
      <c r="C24" s="42">
        <v>2.4</v>
      </c>
      <c r="D24" s="42"/>
      <c r="E24" s="42" t="s">
        <v>138</v>
      </c>
      <c r="F24" s="42">
        <v>1.55</v>
      </c>
      <c r="G24" s="42"/>
      <c r="H24" s="42"/>
      <c r="I24" s="42" t="s">
        <v>151</v>
      </c>
      <c r="J24" s="42"/>
      <c r="K24" s="42"/>
      <c r="L24" s="42" t="s">
        <v>152</v>
      </c>
      <c r="M24" s="42"/>
      <c r="N24" s="42"/>
      <c r="O24" s="42"/>
      <c r="P24" s="42"/>
      <c r="Q24" s="42"/>
      <c r="R24" s="42" t="s">
        <v>173</v>
      </c>
      <c r="S24" s="42"/>
      <c r="T24" s="42"/>
      <c r="U24" s="42" t="s">
        <v>230</v>
      </c>
      <c r="V24" s="42" t="s">
        <v>139</v>
      </c>
      <c r="W24" s="42" t="s">
        <v>241</v>
      </c>
    </row>
    <row r="25" spans="1:49" x14ac:dyDescent="0.25">
      <c r="A25" s="42" t="s">
        <v>98</v>
      </c>
      <c r="B25" s="42" t="s">
        <v>138</v>
      </c>
      <c r="C25" s="42">
        <v>0.55330391600846596</v>
      </c>
      <c r="D25" s="42">
        <v>0.56030006384337105</v>
      </c>
      <c r="E25" s="42" t="s">
        <v>139</v>
      </c>
      <c r="F25" s="42"/>
      <c r="G25" s="42"/>
      <c r="H25" s="42"/>
      <c r="I25" s="42"/>
      <c r="J25" s="42"/>
      <c r="K25" s="42"/>
      <c r="L25" s="42"/>
      <c r="M25" s="42"/>
      <c r="N25" s="42"/>
      <c r="O25" s="42"/>
      <c r="P25" s="42"/>
      <c r="Q25" s="42"/>
      <c r="R25" s="42"/>
      <c r="S25" s="42"/>
      <c r="T25" s="42"/>
      <c r="U25" s="42" t="s">
        <v>138</v>
      </c>
      <c r="V25" s="42" t="s">
        <v>138</v>
      </c>
      <c r="W25" s="42" t="s">
        <v>242</v>
      </c>
    </row>
    <row r="26" spans="1:49" x14ac:dyDescent="0.25">
      <c r="A26" s="42" t="s">
        <v>101</v>
      </c>
      <c r="B26" s="42" t="s">
        <v>138</v>
      </c>
      <c r="C26" s="42">
        <v>1.8</v>
      </c>
      <c r="D26" s="42">
        <v>0.4</v>
      </c>
      <c r="E26" s="42" t="s">
        <v>138</v>
      </c>
      <c r="F26" s="42">
        <v>0.5</v>
      </c>
      <c r="G26" s="42">
        <v>-0.2</v>
      </c>
      <c r="H26" s="42"/>
      <c r="I26" s="42" t="s">
        <v>167</v>
      </c>
      <c r="J26" s="42" t="s">
        <v>148</v>
      </c>
      <c r="K26" s="42"/>
      <c r="L26" s="42" t="s">
        <v>141</v>
      </c>
      <c r="M26" s="42" t="s">
        <v>145</v>
      </c>
      <c r="N26" s="42"/>
      <c r="O26" s="42" t="s">
        <v>159</v>
      </c>
      <c r="P26" s="42" t="s">
        <v>146</v>
      </c>
      <c r="Q26" s="42"/>
      <c r="R26" s="42" t="s">
        <v>174</v>
      </c>
      <c r="S26" s="42" t="s">
        <v>175</v>
      </c>
      <c r="T26" s="42"/>
      <c r="U26" s="42"/>
      <c r="V26" s="42"/>
      <c r="W26" s="42"/>
    </row>
    <row r="27" spans="1:49" x14ac:dyDescent="0.25">
      <c r="A27" s="42" t="s">
        <v>104</v>
      </c>
      <c r="B27" s="42" t="s">
        <v>138</v>
      </c>
      <c r="C27" s="42">
        <v>0.9</v>
      </c>
      <c r="D27" s="42"/>
      <c r="E27" s="42" t="s">
        <v>138</v>
      </c>
      <c r="F27" s="42">
        <v>0.7</v>
      </c>
      <c r="G27" s="42">
        <v>-0.1</v>
      </c>
      <c r="H27" s="42"/>
      <c r="I27" s="42" t="s">
        <v>167</v>
      </c>
      <c r="J27" s="42" t="s">
        <v>148</v>
      </c>
      <c r="K27" s="42"/>
      <c r="L27" s="42" t="s">
        <v>145</v>
      </c>
      <c r="M27" s="42" t="s">
        <v>145</v>
      </c>
      <c r="N27" s="42"/>
      <c r="O27" s="42" t="s">
        <v>153</v>
      </c>
      <c r="P27" s="42" t="s">
        <v>149</v>
      </c>
      <c r="Q27" s="42"/>
      <c r="R27" s="42" t="s">
        <v>176</v>
      </c>
      <c r="S27" s="42" t="s">
        <v>177</v>
      </c>
      <c r="T27" s="42"/>
      <c r="U27" s="42"/>
      <c r="V27" s="42" t="s">
        <v>138</v>
      </c>
      <c r="W27" s="42" t="s">
        <v>243</v>
      </c>
    </row>
    <row r="28" spans="1:49" x14ac:dyDescent="0.25">
      <c r="A28" s="42" t="s">
        <v>107</v>
      </c>
      <c r="B28" s="42" t="s">
        <v>139</v>
      </c>
      <c r="C28" s="42"/>
      <c r="D28" s="42"/>
      <c r="E28" s="42" t="s">
        <v>139</v>
      </c>
      <c r="F28" s="42"/>
      <c r="G28" s="42"/>
      <c r="H28" s="42"/>
      <c r="I28" s="42"/>
      <c r="J28" s="42"/>
      <c r="K28" s="42"/>
      <c r="L28" s="42"/>
      <c r="M28" s="42"/>
      <c r="N28" s="42"/>
      <c r="O28" s="42"/>
      <c r="P28" s="42"/>
      <c r="Q28" s="42"/>
      <c r="R28" s="42"/>
      <c r="S28" s="42"/>
      <c r="T28" s="42"/>
      <c r="U28" s="42" t="s">
        <v>230</v>
      </c>
      <c r="V28" s="42" t="s">
        <v>138</v>
      </c>
      <c r="W28" s="42" t="s">
        <v>244</v>
      </c>
    </row>
    <row r="29" spans="1:49" x14ac:dyDescent="0.25">
      <c r="A29" s="42" t="s">
        <v>110</v>
      </c>
      <c r="B29" s="42" t="s">
        <v>138</v>
      </c>
      <c r="C29" s="42">
        <v>0.6</v>
      </c>
      <c r="D29" s="42">
        <v>0.4</v>
      </c>
      <c r="E29" s="42" t="s">
        <v>138</v>
      </c>
      <c r="F29" s="42">
        <v>1</v>
      </c>
      <c r="G29" s="42"/>
      <c r="H29" s="42"/>
      <c r="I29" s="42" t="s">
        <v>144</v>
      </c>
      <c r="J29" s="42"/>
      <c r="K29" s="42" t="s">
        <v>151</v>
      </c>
      <c r="L29" s="42" t="s">
        <v>145</v>
      </c>
      <c r="M29" s="42"/>
      <c r="N29" s="42" t="s">
        <v>145</v>
      </c>
      <c r="O29" s="42" t="s">
        <v>142</v>
      </c>
      <c r="P29" s="42"/>
      <c r="Q29" s="42" t="s">
        <v>142</v>
      </c>
      <c r="R29" s="42" t="s">
        <v>178</v>
      </c>
      <c r="S29" s="42"/>
      <c r="T29" s="42" t="s">
        <v>179</v>
      </c>
      <c r="U29" s="42" t="s">
        <v>230</v>
      </c>
      <c r="V29" s="42" t="s">
        <v>230</v>
      </c>
      <c r="W29" s="42"/>
    </row>
    <row r="30" spans="1:49" x14ac:dyDescent="0.25">
      <c r="A30" s="42" t="s">
        <v>116</v>
      </c>
      <c r="B30" s="42" t="s">
        <v>138</v>
      </c>
      <c r="C30" s="42">
        <v>0.6</v>
      </c>
      <c r="D30" s="42"/>
      <c r="E30" s="42" t="s">
        <v>138</v>
      </c>
      <c r="F30" s="42">
        <v>2</v>
      </c>
      <c r="G30" s="42"/>
      <c r="H30" s="42"/>
      <c r="I30" s="42" t="s">
        <v>151</v>
      </c>
      <c r="J30" s="42"/>
      <c r="K30" s="42"/>
      <c r="L30" s="42" t="s">
        <v>145</v>
      </c>
      <c r="M30" s="42"/>
      <c r="N30" s="42"/>
      <c r="O30" s="42" t="s">
        <v>153</v>
      </c>
      <c r="P30" s="42"/>
      <c r="Q30" s="42"/>
      <c r="R30" s="42" t="s">
        <v>186</v>
      </c>
      <c r="S30" s="42"/>
      <c r="T30" s="42"/>
      <c r="U30" s="42" t="s">
        <v>139</v>
      </c>
      <c r="V30" s="42" t="s">
        <v>138</v>
      </c>
      <c r="W30" s="42" t="s">
        <v>246</v>
      </c>
    </row>
    <row r="31" spans="1:49" x14ac:dyDescent="0.25">
      <c r="A31" s="42" t="s">
        <v>119</v>
      </c>
      <c r="B31" s="42" t="s">
        <v>138</v>
      </c>
      <c r="C31" s="42">
        <v>2.73</v>
      </c>
      <c r="D31" s="42">
        <v>0.14000000000000001</v>
      </c>
      <c r="E31" s="42" t="s">
        <v>138</v>
      </c>
      <c r="F31" s="42"/>
      <c r="G31" s="42"/>
      <c r="H31" s="42"/>
      <c r="I31" s="42"/>
      <c r="J31" s="42"/>
      <c r="K31" s="42"/>
      <c r="L31" s="42"/>
      <c r="M31" s="42"/>
      <c r="N31" s="42"/>
      <c r="O31" s="42"/>
      <c r="P31" s="42"/>
      <c r="Q31" s="42"/>
      <c r="R31" s="42"/>
      <c r="S31" s="42"/>
      <c r="T31" s="42"/>
      <c r="U31" s="42" t="s">
        <v>139</v>
      </c>
      <c r="V31" s="42"/>
      <c r="W31" s="42"/>
    </row>
    <row r="43" spans="3:6" x14ac:dyDescent="0.25">
      <c r="C43" s="20"/>
      <c r="D43" s="20"/>
    </row>
    <row r="44" spans="3:6" x14ac:dyDescent="0.25">
      <c r="C44" s="20"/>
      <c r="D44" s="20"/>
      <c r="E44" s="20"/>
      <c r="F44" s="20"/>
    </row>
    <row r="45" spans="3:6" x14ac:dyDescent="0.25">
      <c r="C45" s="20"/>
      <c r="D45" s="20"/>
      <c r="E45" s="20"/>
      <c r="F45" s="20"/>
    </row>
    <row r="46" spans="3:6" x14ac:dyDescent="0.25">
      <c r="C46" s="20"/>
      <c r="D46" s="20"/>
      <c r="E46" s="20"/>
      <c r="F46" s="20"/>
    </row>
    <row r="47" spans="3:6" x14ac:dyDescent="0.25">
      <c r="C47" s="20"/>
      <c r="D47" s="20"/>
      <c r="E47" s="20"/>
      <c r="F47" s="20"/>
    </row>
    <row r="48" spans="3:6" x14ac:dyDescent="0.25">
      <c r="C48" s="20"/>
      <c r="D48" s="20"/>
      <c r="E48" s="20"/>
      <c r="F48" s="20"/>
    </row>
    <row r="49" spans="3:6" x14ac:dyDescent="0.25">
      <c r="C49" s="20"/>
      <c r="D49" s="20"/>
      <c r="E49" s="20"/>
      <c r="F49" s="20"/>
    </row>
    <row r="50" spans="3:6" x14ac:dyDescent="0.25">
      <c r="C50" s="20"/>
      <c r="D50" s="20"/>
      <c r="E50" s="20"/>
      <c r="F50" s="20"/>
    </row>
    <row r="51" spans="3:6" x14ac:dyDescent="0.25">
      <c r="C51" s="20"/>
      <c r="D51" s="20"/>
      <c r="E51" s="20"/>
      <c r="F51" s="20"/>
    </row>
    <row r="52" spans="3:6" x14ac:dyDescent="0.25">
      <c r="C52" s="20"/>
      <c r="D52" s="20"/>
      <c r="E52" s="20"/>
      <c r="F52" s="20"/>
    </row>
    <row r="53" spans="3:6" x14ac:dyDescent="0.25">
      <c r="C53" s="20"/>
      <c r="D53" s="20"/>
      <c r="E53" s="20"/>
      <c r="F53" s="20"/>
    </row>
    <row r="54" spans="3:6" x14ac:dyDescent="0.25">
      <c r="C54" s="20"/>
      <c r="D54" s="20"/>
      <c r="E54" s="20"/>
      <c r="F54" s="20"/>
    </row>
    <row r="55" spans="3:6" x14ac:dyDescent="0.25">
      <c r="C55" s="20"/>
      <c r="D55" s="20"/>
      <c r="E55" s="20"/>
      <c r="F55" s="20"/>
    </row>
    <row r="56" spans="3:6" x14ac:dyDescent="0.25">
      <c r="C56" s="20"/>
      <c r="D56" s="20"/>
      <c r="E56" s="20"/>
      <c r="F56" s="20"/>
    </row>
    <row r="57" spans="3:6" x14ac:dyDescent="0.25">
      <c r="C57" s="20"/>
      <c r="D57" s="20"/>
      <c r="E57" s="20"/>
      <c r="F57" s="20"/>
    </row>
    <row r="58" spans="3:6" x14ac:dyDescent="0.25">
      <c r="C58" s="20"/>
      <c r="D58" s="20"/>
      <c r="E58" s="20"/>
      <c r="F58" s="20"/>
    </row>
    <row r="59" spans="3:6" x14ac:dyDescent="0.25">
      <c r="C59" s="20"/>
      <c r="D59" s="20"/>
      <c r="E59" s="20"/>
      <c r="F59" s="20"/>
    </row>
    <row r="60" spans="3:6" x14ac:dyDescent="0.25">
      <c r="C60" s="20"/>
      <c r="D60" s="20"/>
      <c r="E60" s="20"/>
      <c r="F60" s="20"/>
    </row>
    <row r="61" spans="3:6" x14ac:dyDescent="0.25">
      <c r="C61" s="20"/>
      <c r="D61" s="20"/>
      <c r="E61" s="20"/>
      <c r="F61" s="20"/>
    </row>
    <row r="62" spans="3:6" x14ac:dyDescent="0.25">
      <c r="C62" s="20"/>
      <c r="D62" s="20"/>
      <c r="E62" s="20"/>
      <c r="F62" s="20"/>
    </row>
    <row r="63" spans="3:6" x14ac:dyDescent="0.25">
      <c r="C63" s="20"/>
      <c r="D63" s="20"/>
      <c r="E63" s="20"/>
      <c r="F63" s="20"/>
    </row>
    <row r="64" spans="3:6" x14ac:dyDescent="0.25">
      <c r="C64" s="20"/>
      <c r="D64" s="20"/>
      <c r="E64" s="20"/>
      <c r="F64" s="20"/>
    </row>
    <row r="65" spans="3:6" x14ac:dyDescent="0.25">
      <c r="C65" s="20"/>
      <c r="D65" s="20"/>
      <c r="E65" s="20"/>
      <c r="F65" s="20"/>
    </row>
    <row r="66" spans="3:6" x14ac:dyDescent="0.25">
      <c r="C66" s="20"/>
      <c r="D66" s="20"/>
      <c r="E66" s="20"/>
      <c r="F66" s="20"/>
    </row>
    <row r="67" spans="3:6" x14ac:dyDescent="0.25">
      <c r="C67" s="20"/>
      <c r="D67" s="20"/>
      <c r="E67" s="20"/>
      <c r="F67" s="20"/>
    </row>
    <row r="68" spans="3:6" x14ac:dyDescent="0.25">
      <c r="C68" s="20"/>
      <c r="D68" s="20"/>
      <c r="E68" s="20"/>
      <c r="F68" s="20"/>
    </row>
    <row r="69" spans="3:6" x14ac:dyDescent="0.25">
      <c r="C69" s="20"/>
      <c r="D69" s="20"/>
      <c r="E69" s="20"/>
      <c r="F69" s="20"/>
    </row>
    <row r="70" spans="3:6" x14ac:dyDescent="0.25">
      <c r="C70" s="20"/>
      <c r="D70" s="20"/>
      <c r="E70" s="20"/>
      <c r="F70" s="20"/>
    </row>
    <row r="71" spans="3:6" x14ac:dyDescent="0.25">
      <c r="C71" s="20"/>
      <c r="D71" s="20"/>
      <c r="E71" s="20"/>
      <c r="F71" s="20"/>
    </row>
    <row r="72" spans="3:6" x14ac:dyDescent="0.25">
      <c r="C72" s="20"/>
      <c r="D72" s="20"/>
      <c r="E72" s="20"/>
      <c r="F72" s="20"/>
    </row>
    <row r="73" spans="3:6" x14ac:dyDescent="0.25">
      <c r="C73" s="20"/>
      <c r="D73" s="20"/>
      <c r="E73" s="20"/>
      <c r="F73" s="20"/>
    </row>
    <row r="74" spans="3:6" x14ac:dyDescent="0.25">
      <c r="C74" s="20"/>
      <c r="D74" s="20"/>
      <c r="E74" s="20"/>
      <c r="F74" s="20"/>
    </row>
    <row r="75" spans="3:6" x14ac:dyDescent="0.25">
      <c r="E75" s="20"/>
      <c r="F75" s="20"/>
    </row>
    <row r="78" spans="3:6" x14ac:dyDescent="0.25">
      <c r="C78" s="21"/>
      <c r="D78" s="21"/>
    </row>
    <row r="79" spans="3:6" x14ac:dyDescent="0.25">
      <c r="C79" s="22"/>
      <c r="E79" s="21"/>
      <c r="F79" s="21"/>
    </row>
  </sheetData>
  <autoFilter ref="E2:T2" xr:uid="{3D4C5249-2632-47F6-9490-BFFA18AFAD42}"/>
  <mergeCells count="7">
    <mergeCell ref="U1:W1"/>
    <mergeCell ref="B1:D1"/>
    <mergeCell ref="I1:K1"/>
    <mergeCell ref="L1:N1"/>
    <mergeCell ref="O1:Q1"/>
    <mergeCell ref="R1: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8"/>
  <sheetViews>
    <sheetView tabSelected="1" topLeftCell="A99" workbookViewId="0">
      <selection activeCell="F4" sqref="F4"/>
    </sheetView>
  </sheetViews>
  <sheetFormatPr defaultColWidth="8.85546875" defaultRowHeight="15" x14ac:dyDescent="0.25"/>
  <cols>
    <col min="1" max="3" width="8.85546875" style="7"/>
    <col min="4" max="4" width="11.140625" style="7" customWidth="1"/>
    <col min="5" max="5" width="22.28515625" style="7" customWidth="1"/>
    <col min="6" max="6" width="28.28515625" style="7" customWidth="1"/>
    <col min="7" max="7" width="18.7109375" style="12" customWidth="1"/>
    <col min="8" max="8" width="16.85546875" style="12" customWidth="1"/>
    <col min="9" max="15" width="9.42578125" style="12" bestFit="1" customWidth="1"/>
    <col min="16" max="16384" width="8.85546875" style="7"/>
  </cols>
  <sheetData>
    <row r="1" spans="1:15" s="2" customFormat="1" ht="30" x14ac:dyDescent="0.25">
      <c r="A1" s="1" t="s">
        <v>0</v>
      </c>
      <c r="B1" s="1" t="s">
        <v>1</v>
      </c>
      <c r="C1" s="1" t="s">
        <v>2</v>
      </c>
      <c r="D1" s="1" t="s">
        <v>3</v>
      </c>
      <c r="E1" s="1" t="s">
        <v>4</v>
      </c>
      <c r="F1" s="1" t="s">
        <v>5</v>
      </c>
      <c r="G1" s="1">
        <v>2022</v>
      </c>
      <c r="H1" s="1">
        <v>2023</v>
      </c>
      <c r="I1" s="1">
        <v>2024</v>
      </c>
      <c r="J1" s="1">
        <v>2025</v>
      </c>
      <c r="K1" s="1">
        <v>2026</v>
      </c>
      <c r="L1" s="1">
        <v>2027</v>
      </c>
      <c r="M1" s="1">
        <v>2028</v>
      </c>
      <c r="N1" s="1">
        <v>2029</v>
      </c>
      <c r="O1" s="1">
        <v>2030</v>
      </c>
    </row>
    <row r="2" spans="1:15" x14ac:dyDescent="0.25">
      <c r="A2" s="3" t="s">
        <v>6</v>
      </c>
      <c r="B2" s="4" t="s">
        <v>7</v>
      </c>
      <c r="C2" s="4" t="s">
        <v>8</v>
      </c>
      <c r="D2" s="5">
        <v>45015</v>
      </c>
      <c r="E2" s="3" t="s">
        <v>9</v>
      </c>
      <c r="F2" s="3" t="s">
        <v>10</v>
      </c>
      <c r="G2" s="6">
        <v>0.05</v>
      </c>
      <c r="H2" s="6">
        <v>2E-3</v>
      </c>
      <c r="I2" s="6">
        <v>1.7999999999999999E-2</v>
      </c>
      <c r="J2" s="6">
        <v>2.1000000000000001E-2</v>
      </c>
      <c r="K2" s="6">
        <v>0.02</v>
      </c>
      <c r="L2" s="6">
        <v>1.7000000000000001E-2</v>
      </c>
      <c r="M2" s="6"/>
      <c r="N2" s="6"/>
      <c r="O2" s="6"/>
    </row>
    <row r="3" spans="1:15" x14ac:dyDescent="0.25">
      <c r="A3" s="3" t="s">
        <v>6</v>
      </c>
      <c r="B3" s="4" t="s">
        <v>7</v>
      </c>
      <c r="C3" s="4" t="s">
        <v>8</v>
      </c>
      <c r="D3" s="5">
        <v>45015</v>
      </c>
      <c r="E3" s="3" t="s">
        <v>9</v>
      </c>
      <c r="F3" s="3" t="s">
        <v>11</v>
      </c>
      <c r="G3" s="6">
        <v>0.10199999999999999</v>
      </c>
      <c r="H3" s="6">
        <v>7.400000000000001E-2</v>
      </c>
      <c r="I3" s="6">
        <v>6.0999999999999999E-2</v>
      </c>
      <c r="J3" s="6">
        <v>5.1999999999999998E-2</v>
      </c>
      <c r="K3" s="6">
        <v>4.7E-2</v>
      </c>
      <c r="L3" s="6">
        <v>0.04</v>
      </c>
      <c r="M3" s="6"/>
      <c r="N3" s="6"/>
      <c r="O3" s="6"/>
    </row>
    <row r="4" spans="1:15" x14ac:dyDescent="0.25">
      <c r="A4" s="3" t="s">
        <v>6</v>
      </c>
      <c r="B4" s="4" t="s">
        <v>7</v>
      </c>
      <c r="C4" s="4" t="s">
        <v>8</v>
      </c>
      <c r="D4" s="5">
        <v>45015</v>
      </c>
      <c r="E4" s="3" t="s">
        <v>9</v>
      </c>
      <c r="F4" s="3" t="s">
        <v>12</v>
      </c>
      <c r="G4" s="6">
        <v>-3.2000000000000001E-2</v>
      </c>
      <c r="H4" s="6">
        <v>-2.5000000000000001E-2</v>
      </c>
      <c r="I4" s="6">
        <v>-1.2999999999999999E-2</v>
      </c>
      <c r="J4" s="6">
        <v>-0.01</v>
      </c>
      <c r="K4" s="6">
        <v>-6.9999999999999993E-3</v>
      </c>
      <c r="L4" s="6">
        <v>-5.0000000000000001E-3</v>
      </c>
      <c r="M4" s="6"/>
      <c r="N4" s="6"/>
      <c r="O4" s="6"/>
    </row>
    <row r="5" spans="1:15" x14ac:dyDescent="0.25">
      <c r="A5" s="3" t="s">
        <v>6</v>
      </c>
      <c r="B5" s="4" t="s">
        <v>7</v>
      </c>
      <c r="C5" s="4" t="s">
        <v>8</v>
      </c>
      <c r="D5" s="5">
        <v>45015</v>
      </c>
      <c r="E5" s="3" t="s">
        <v>9</v>
      </c>
      <c r="F5" s="3" t="s">
        <v>13</v>
      </c>
      <c r="G5" s="6">
        <v>0.78799999999999992</v>
      </c>
      <c r="H5" s="6">
        <v>0.76900000000000002</v>
      </c>
      <c r="I5" s="6">
        <v>0.74299999999999999</v>
      </c>
      <c r="J5" s="6">
        <v>0.71799999999999997</v>
      </c>
      <c r="K5" s="6">
        <v>0.69499999999999995</v>
      </c>
      <c r="L5" s="6">
        <v>0.67500000000000004</v>
      </c>
      <c r="M5" s="6"/>
      <c r="N5" s="6"/>
      <c r="O5" s="6"/>
    </row>
    <row r="6" spans="1:15" x14ac:dyDescent="0.25">
      <c r="A6" s="3" t="s">
        <v>6</v>
      </c>
      <c r="B6" s="4" t="s">
        <v>7</v>
      </c>
      <c r="C6" s="4" t="s">
        <v>8</v>
      </c>
      <c r="D6" s="5">
        <v>45015</v>
      </c>
      <c r="E6" s="3" t="s">
        <v>9</v>
      </c>
      <c r="F6" s="3" t="s">
        <v>14</v>
      </c>
      <c r="G6" s="6">
        <v>0.495</v>
      </c>
      <c r="H6" s="6">
        <v>0.495</v>
      </c>
      <c r="I6" s="6">
        <v>0.49</v>
      </c>
      <c r="J6" s="6">
        <v>0.48899999999999999</v>
      </c>
      <c r="K6" s="6">
        <v>0.48699999999999999</v>
      </c>
      <c r="L6" s="6">
        <v>0.48599999999999999</v>
      </c>
      <c r="M6" s="6"/>
      <c r="N6" s="6"/>
      <c r="O6" s="6"/>
    </row>
    <row r="7" spans="1:15" x14ac:dyDescent="0.25">
      <c r="A7" s="3" t="s">
        <v>6</v>
      </c>
      <c r="B7" s="4" t="s">
        <v>7</v>
      </c>
      <c r="C7" s="4" t="s">
        <v>8</v>
      </c>
      <c r="D7" s="5">
        <v>45015</v>
      </c>
      <c r="E7" s="3" t="s">
        <v>9</v>
      </c>
      <c r="F7" s="3" t="s">
        <v>15</v>
      </c>
      <c r="G7" s="6">
        <v>0.51800000000000002</v>
      </c>
      <c r="H7" s="6">
        <v>0.50700000000000001</v>
      </c>
      <c r="I7" s="6">
        <v>0.48799999999999999</v>
      </c>
      <c r="J7" s="6">
        <v>0.48299999999999998</v>
      </c>
      <c r="K7" s="6">
        <v>0.47799999999999998</v>
      </c>
      <c r="L7" s="6">
        <v>0.47399999999999998</v>
      </c>
      <c r="M7" s="6"/>
      <c r="N7" s="6"/>
      <c r="O7" s="6"/>
    </row>
    <row r="8" spans="1:15" x14ac:dyDescent="0.25">
      <c r="A8" s="3" t="s">
        <v>6</v>
      </c>
      <c r="B8" s="4" t="s">
        <v>7</v>
      </c>
      <c r="C8" s="4" t="s">
        <v>8</v>
      </c>
      <c r="D8" s="5">
        <v>45015</v>
      </c>
      <c r="E8" s="3" t="s">
        <v>9</v>
      </c>
      <c r="F8" s="3" t="s">
        <v>16</v>
      </c>
      <c r="G8" s="6">
        <v>3.7999999999999999E-2</v>
      </c>
      <c r="H8" s="6">
        <v>5.0999999999999997E-2</v>
      </c>
      <c r="I8" s="6">
        <v>2.1000000000000001E-2</v>
      </c>
      <c r="J8" s="6">
        <v>0.04</v>
      </c>
      <c r="K8" s="6">
        <v>3.5999999999999997E-2</v>
      </c>
      <c r="L8" s="6">
        <v>3.2000000000000001E-2</v>
      </c>
      <c r="M8" s="6"/>
      <c r="N8" s="6"/>
      <c r="O8" s="6"/>
    </row>
    <row r="9" spans="1:15" x14ac:dyDescent="0.25">
      <c r="A9" s="3" t="s">
        <v>6</v>
      </c>
      <c r="B9" s="4" t="s">
        <v>7</v>
      </c>
      <c r="C9" s="4" t="s">
        <v>8</v>
      </c>
      <c r="D9" s="5">
        <v>45015</v>
      </c>
      <c r="E9" s="3" t="s">
        <v>9</v>
      </c>
      <c r="F9" s="3" t="s">
        <v>17</v>
      </c>
      <c r="G9" s="6">
        <v>4.0999999999999988E-2</v>
      </c>
      <c r="H9" s="6">
        <v>3.5000000000000003E-2</v>
      </c>
      <c r="I9" s="6">
        <v>3.3000000000000002E-2</v>
      </c>
      <c r="J9" s="6">
        <v>3.3000000000000002E-2</v>
      </c>
      <c r="K9" s="6">
        <v>3.2000000000000001E-2</v>
      </c>
      <c r="L9" s="6">
        <v>3.2000000000000001E-2</v>
      </c>
      <c r="M9" s="6"/>
      <c r="N9" s="6"/>
      <c r="O9" s="6"/>
    </row>
    <row r="10" spans="1:15" x14ac:dyDescent="0.25">
      <c r="A10" s="3" t="s">
        <v>6</v>
      </c>
      <c r="B10" s="4" t="s">
        <v>7</v>
      </c>
      <c r="C10" s="4" t="s">
        <v>8</v>
      </c>
      <c r="D10" s="5">
        <v>45015</v>
      </c>
      <c r="E10" s="3" t="s">
        <v>9</v>
      </c>
      <c r="F10" s="3" t="s">
        <v>25</v>
      </c>
      <c r="G10" s="6"/>
      <c r="H10" s="30">
        <f>7.1/100</f>
        <v>7.0999999999999994E-2</v>
      </c>
      <c r="I10" s="30">
        <f>3.8/100</f>
        <v>3.7999999999999999E-2</v>
      </c>
      <c r="J10" s="30">
        <f>3/100</f>
        <v>0.03</v>
      </c>
      <c r="K10" s="30">
        <f>2.5/100</f>
        <v>2.5000000000000001E-2</v>
      </c>
      <c r="L10" s="30">
        <f>2.3/100</f>
        <v>2.3E-2</v>
      </c>
      <c r="M10" s="6"/>
      <c r="N10" s="6"/>
      <c r="O10" s="6"/>
    </row>
    <row r="11" spans="1:15" x14ac:dyDescent="0.25">
      <c r="A11" s="3" t="s">
        <v>6</v>
      </c>
      <c r="B11" s="4" t="s">
        <v>7</v>
      </c>
      <c r="C11" s="4" t="s">
        <v>8</v>
      </c>
      <c r="D11" s="5">
        <v>45015</v>
      </c>
      <c r="E11" s="3" t="s">
        <v>9</v>
      </c>
      <c r="F11" s="3" t="s">
        <v>18</v>
      </c>
      <c r="G11" s="6">
        <v>1.2E-2</v>
      </c>
      <c r="H11" s="6">
        <v>0</v>
      </c>
      <c r="I11" s="6">
        <v>4.0000000000000001E-3</v>
      </c>
      <c r="J11" s="6">
        <v>3.0000000000000001E-3</v>
      </c>
      <c r="K11" s="6">
        <v>1E-3</v>
      </c>
      <c r="L11" s="6">
        <v>0</v>
      </c>
      <c r="M11" s="6"/>
      <c r="N11" s="6"/>
      <c r="O11" s="6"/>
    </row>
    <row r="12" spans="1:15" x14ac:dyDescent="0.25">
      <c r="A12" s="3" t="s">
        <v>6</v>
      </c>
      <c r="B12" s="4" t="s">
        <v>7</v>
      </c>
      <c r="C12" s="4" t="s">
        <v>8</v>
      </c>
      <c r="D12" s="5">
        <v>45015</v>
      </c>
      <c r="E12" s="3" t="s">
        <v>9</v>
      </c>
      <c r="F12" s="3" t="s">
        <v>19</v>
      </c>
      <c r="G12" s="6">
        <v>9.0000000000000011E-3</v>
      </c>
      <c r="H12" s="6">
        <v>1.0999999999999999E-2</v>
      </c>
      <c r="I12" s="6">
        <v>1.4E-2</v>
      </c>
      <c r="J12" s="6">
        <v>1.6E-2</v>
      </c>
      <c r="K12" s="6">
        <v>1.6E-2</v>
      </c>
      <c r="L12" s="6">
        <v>1.7000000000000001E-2</v>
      </c>
      <c r="M12" s="6"/>
      <c r="N12" s="6"/>
      <c r="O12" s="6"/>
    </row>
    <row r="13" spans="1:15" x14ac:dyDescent="0.25">
      <c r="A13" s="3" t="s">
        <v>6</v>
      </c>
      <c r="B13" s="4" t="s">
        <v>7</v>
      </c>
      <c r="C13" s="4" t="s">
        <v>8</v>
      </c>
      <c r="D13" s="5">
        <v>45042</v>
      </c>
      <c r="E13" s="3" t="s">
        <v>20</v>
      </c>
      <c r="F13" s="3" t="s">
        <v>12</v>
      </c>
      <c r="G13" s="6">
        <v>-3.2000000000000001E-2</v>
      </c>
      <c r="H13" s="6">
        <v>-3.2000000000000001E-2</v>
      </c>
      <c r="I13" s="6">
        <v>1.6E-2</v>
      </c>
      <c r="J13" s="6">
        <v>1.4E-2</v>
      </c>
      <c r="K13" s="6">
        <v>1.2999999999999999E-2</v>
      </c>
      <c r="L13" s="6"/>
      <c r="M13" s="6"/>
      <c r="N13" s="6"/>
      <c r="O13" s="6"/>
    </row>
    <row r="14" spans="1:15" x14ac:dyDescent="0.25">
      <c r="A14" s="3" t="s">
        <v>6</v>
      </c>
      <c r="B14" s="4" t="s">
        <v>7</v>
      </c>
      <c r="C14" s="4" t="s">
        <v>8</v>
      </c>
      <c r="D14" s="5">
        <v>45042</v>
      </c>
      <c r="E14" s="3" t="s">
        <v>20</v>
      </c>
      <c r="F14" s="3" t="s">
        <v>13</v>
      </c>
      <c r="G14" s="6">
        <v>0.78400000000000003</v>
      </c>
      <c r="H14" s="6">
        <v>0.77</v>
      </c>
      <c r="I14" s="6">
        <v>0.75099999999999989</v>
      </c>
      <c r="J14" s="6">
        <v>0.73299999999999998</v>
      </c>
      <c r="K14" s="6">
        <v>0.71400000000000008</v>
      </c>
      <c r="L14" s="6"/>
      <c r="M14" s="6"/>
      <c r="N14" s="6"/>
      <c r="O14" s="6"/>
    </row>
    <row r="15" spans="1:15" x14ac:dyDescent="0.25">
      <c r="A15" s="3" t="s">
        <v>6</v>
      </c>
      <c r="B15" s="4" t="s">
        <v>7</v>
      </c>
      <c r="C15" s="4" t="s">
        <v>8</v>
      </c>
      <c r="D15" s="5">
        <v>45042</v>
      </c>
      <c r="E15" s="3" t="s">
        <v>20</v>
      </c>
      <c r="F15" s="3" t="s">
        <v>14</v>
      </c>
      <c r="G15" s="6">
        <v>0.495</v>
      </c>
      <c r="H15" s="6">
        <v>0.49099999999999999</v>
      </c>
      <c r="I15" s="6">
        <v>0.49</v>
      </c>
      <c r="J15" s="6">
        <v>0.48799999999999999</v>
      </c>
      <c r="K15" s="6">
        <v>0.48599999999999999</v>
      </c>
      <c r="L15" s="6"/>
      <c r="M15" s="6"/>
      <c r="N15" s="6"/>
      <c r="O15" s="6"/>
    </row>
    <row r="16" spans="1:15" x14ac:dyDescent="0.25">
      <c r="A16" s="3" t="s">
        <v>6</v>
      </c>
      <c r="B16" s="4" t="s">
        <v>7</v>
      </c>
      <c r="C16" s="4" t="s">
        <v>8</v>
      </c>
      <c r="D16" s="5">
        <v>45042</v>
      </c>
      <c r="E16" s="3" t="s">
        <v>20</v>
      </c>
      <c r="F16" s="3" t="s">
        <v>15</v>
      </c>
      <c r="G16" s="6">
        <v>0.51800000000000002</v>
      </c>
      <c r="H16" s="6">
        <v>0.51100000000000001</v>
      </c>
      <c r="I16" s="6">
        <v>0.49199999999999999</v>
      </c>
      <c r="J16" s="6">
        <v>0.48599999999999999</v>
      </c>
      <c r="K16" s="6">
        <v>0.48199999999999998</v>
      </c>
      <c r="L16" s="6"/>
      <c r="M16" s="6"/>
      <c r="N16" s="6"/>
      <c r="O16" s="6"/>
    </row>
    <row r="17" spans="1:15" x14ac:dyDescent="0.25">
      <c r="A17" s="3" t="s">
        <v>6</v>
      </c>
      <c r="B17" s="4" t="s">
        <v>7</v>
      </c>
      <c r="C17" s="4" t="s">
        <v>8</v>
      </c>
      <c r="D17" s="5">
        <v>45042</v>
      </c>
      <c r="E17" s="3" t="s">
        <v>20</v>
      </c>
      <c r="F17" s="3" t="s">
        <v>16</v>
      </c>
      <c r="G17" s="6">
        <v>3.7999999999999999E-2</v>
      </c>
      <c r="H17" s="6">
        <v>0.06</v>
      </c>
      <c r="I17" s="6">
        <v>2.1000000000000001E-2</v>
      </c>
      <c r="J17" s="6">
        <v>0.04</v>
      </c>
      <c r="K17" s="6">
        <v>3.7999999999999999E-2</v>
      </c>
      <c r="L17" s="6"/>
      <c r="M17" s="6"/>
      <c r="N17" s="6"/>
      <c r="O17" s="6"/>
    </row>
    <row r="18" spans="1:15" x14ac:dyDescent="0.25">
      <c r="A18" s="3" t="s">
        <v>6</v>
      </c>
      <c r="B18" s="4" t="s">
        <v>7</v>
      </c>
      <c r="C18" s="4" t="s">
        <v>8</v>
      </c>
      <c r="D18" s="5">
        <v>45042</v>
      </c>
      <c r="E18" s="3" t="s">
        <v>20</v>
      </c>
      <c r="F18" s="3" t="s">
        <v>17</v>
      </c>
      <c r="G18" s="6">
        <v>4.0999999999999988E-2</v>
      </c>
      <c r="H18" s="6">
        <v>3.5000000000000003E-2</v>
      </c>
      <c r="I18" s="6">
        <v>3.4000000000000002E-2</v>
      </c>
      <c r="J18" s="6">
        <v>3.3000000000000002E-2</v>
      </c>
      <c r="K18" s="6">
        <v>3.3000000000000002E-2</v>
      </c>
      <c r="L18" s="6"/>
      <c r="M18" s="6"/>
      <c r="N18" s="6"/>
      <c r="O18" s="6"/>
    </row>
    <row r="19" spans="1:15" x14ac:dyDescent="0.25">
      <c r="A19" s="3" t="s">
        <v>21</v>
      </c>
      <c r="B19" s="4" t="s">
        <v>22</v>
      </c>
      <c r="C19" s="4" t="s">
        <v>23</v>
      </c>
      <c r="D19" s="5">
        <v>44965</v>
      </c>
      <c r="E19" s="3" t="s">
        <v>9</v>
      </c>
      <c r="F19" s="3" t="s">
        <v>10</v>
      </c>
      <c r="G19" s="6">
        <v>3.1E-2</v>
      </c>
      <c r="H19" s="6">
        <v>0.01</v>
      </c>
      <c r="I19" s="6">
        <v>1.7000000000000001E-2</v>
      </c>
      <c r="J19" s="6">
        <v>1.2999999999999999E-2</v>
      </c>
      <c r="K19" s="6">
        <v>1.4E-2</v>
      </c>
      <c r="L19" s="6">
        <v>1.4E-2</v>
      </c>
      <c r="M19" s="6">
        <v>1.4E-2</v>
      </c>
      <c r="N19" s="6"/>
      <c r="O19" s="6"/>
    </row>
    <row r="20" spans="1:15" x14ac:dyDescent="0.25">
      <c r="A20" s="3" t="s">
        <v>21</v>
      </c>
      <c r="B20" s="4" t="s">
        <v>22</v>
      </c>
      <c r="C20" s="4" t="s">
        <v>23</v>
      </c>
      <c r="D20" s="5">
        <v>44965</v>
      </c>
      <c r="E20" s="3" t="s">
        <v>9</v>
      </c>
      <c r="F20" s="3" t="s">
        <v>11</v>
      </c>
      <c r="G20" s="6">
        <v>9.9000000000000005E-2</v>
      </c>
      <c r="H20" s="6">
        <v>4.3999999999999997E-2</v>
      </c>
      <c r="I20" s="6">
        <v>4.0999999999999988E-2</v>
      </c>
      <c r="J20" s="6">
        <v>3.2000000000000001E-2</v>
      </c>
      <c r="K20" s="6">
        <v>0.03</v>
      </c>
      <c r="L20" s="6">
        <v>0.03</v>
      </c>
      <c r="M20" s="6">
        <v>0.03</v>
      </c>
      <c r="N20" s="6"/>
      <c r="O20" s="6"/>
    </row>
    <row r="21" spans="1:15" x14ac:dyDescent="0.25">
      <c r="A21" s="3" t="s">
        <v>21</v>
      </c>
      <c r="B21" s="4" t="s">
        <v>22</v>
      </c>
      <c r="C21" s="4" t="s">
        <v>23</v>
      </c>
      <c r="D21" s="5">
        <v>44965</v>
      </c>
      <c r="E21" s="3" t="s">
        <v>9</v>
      </c>
      <c r="F21" s="3" t="s">
        <v>12</v>
      </c>
      <c r="G21" s="6">
        <v>-0.04</v>
      </c>
      <c r="H21" s="6">
        <v>-5.7000000000000002E-2</v>
      </c>
      <c r="I21" s="6">
        <v>-5.4000000000000013E-2</v>
      </c>
      <c r="J21" s="6">
        <v>-5.5E-2</v>
      </c>
      <c r="K21" s="6">
        <v>-5.7000000000000002E-2</v>
      </c>
      <c r="L21" s="6">
        <v>-5.8000000000000003E-2</v>
      </c>
      <c r="M21" s="6">
        <v>-5.8999999999999997E-2</v>
      </c>
      <c r="N21" s="6"/>
      <c r="O21" s="6"/>
    </row>
    <row r="22" spans="1:15" x14ac:dyDescent="0.25">
      <c r="A22" s="3" t="s">
        <v>21</v>
      </c>
      <c r="B22" s="4" t="s">
        <v>22</v>
      </c>
      <c r="C22" s="4" t="s">
        <v>23</v>
      </c>
      <c r="D22" s="5">
        <v>44965</v>
      </c>
      <c r="E22" s="3" t="s">
        <v>9</v>
      </c>
      <c r="F22" s="3" t="s">
        <v>13</v>
      </c>
      <c r="G22" s="6">
        <v>1.05</v>
      </c>
      <c r="H22" s="6">
        <v>1.0680000000000001</v>
      </c>
      <c r="I22" s="6">
        <v>1.0840000000000001</v>
      </c>
      <c r="J22" s="6">
        <v>1.1080000000000001</v>
      </c>
      <c r="K22" s="6">
        <v>1.1359999999999999</v>
      </c>
      <c r="L22" s="6">
        <v>1.163</v>
      </c>
      <c r="M22" s="6">
        <v>1.1910000000000001</v>
      </c>
      <c r="N22" s="6"/>
      <c r="O22" s="6"/>
    </row>
    <row r="23" spans="1:15" x14ac:dyDescent="0.25">
      <c r="A23" s="3" t="s">
        <v>21</v>
      </c>
      <c r="B23" s="4" t="s">
        <v>22</v>
      </c>
      <c r="C23" s="4" t="s">
        <v>23</v>
      </c>
      <c r="D23" s="5">
        <v>44965</v>
      </c>
      <c r="E23" s="3" t="s">
        <v>9</v>
      </c>
      <c r="F23" s="3" t="s">
        <v>14</v>
      </c>
      <c r="G23" s="6">
        <v>0.496</v>
      </c>
      <c r="H23" s="6">
        <v>0.499</v>
      </c>
      <c r="I23" s="6">
        <v>0.499</v>
      </c>
      <c r="J23" s="6">
        <v>0.5</v>
      </c>
      <c r="K23" s="6">
        <v>0.499</v>
      </c>
      <c r="L23" s="6">
        <v>0.49700000000000011</v>
      </c>
      <c r="M23" s="6">
        <v>0.49700000000000011</v>
      </c>
      <c r="N23" s="6"/>
      <c r="O23" s="6"/>
    </row>
    <row r="24" spans="1:15" x14ac:dyDescent="0.25">
      <c r="A24" s="3" t="s">
        <v>21</v>
      </c>
      <c r="B24" s="4" t="s">
        <v>22</v>
      </c>
      <c r="C24" s="4" t="s">
        <v>23</v>
      </c>
      <c r="D24" s="5">
        <v>44965</v>
      </c>
      <c r="E24" s="3" t="s">
        <v>9</v>
      </c>
      <c r="F24" s="3" t="s">
        <v>15</v>
      </c>
      <c r="G24" s="6">
        <v>0.52100000000000002</v>
      </c>
      <c r="H24" s="6">
        <v>0.53900000000000003</v>
      </c>
      <c r="I24" s="6">
        <v>0.53400000000000003</v>
      </c>
      <c r="J24" s="6">
        <v>0.53400000000000003</v>
      </c>
      <c r="K24" s="6">
        <v>0.53400000000000003</v>
      </c>
      <c r="L24" s="6">
        <v>0.53</v>
      </c>
      <c r="M24" s="6">
        <v>0.53</v>
      </c>
      <c r="N24" s="6"/>
      <c r="O24" s="6"/>
    </row>
    <row r="25" spans="1:15" x14ac:dyDescent="0.25">
      <c r="A25" s="3" t="s">
        <v>21</v>
      </c>
      <c r="B25" s="4" t="s">
        <v>22</v>
      </c>
      <c r="C25" s="4" t="s">
        <v>23</v>
      </c>
      <c r="D25" s="5">
        <v>44965</v>
      </c>
      <c r="E25" s="3" t="s">
        <v>9</v>
      </c>
      <c r="F25" s="3" t="s">
        <v>16</v>
      </c>
      <c r="G25" s="6">
        <v>6.5000000000000002E-2</v>
      </c>
      <c r="H25" s="6">
        <v>0.08</v>
      </c>
      <c r="I25" s="6">
        <v>3.1E-2</v>
      </c>
      <c r="J25" s="6">
        <v>3.2000000000000001E-2</v>
      </c>
      <c r="K25" s="6">
        <v>0.03</v>
      </c>
      <c r="L25" s="6">
        <v>2.4E-2</v>
      </c>
      <c r="M25" s="6">
        <v>2.9000000000000001E-2</v>
      </c>
      <c r="N25" s="6"/>
      <c r="O25" s="6"/>
    </row>
    <row r="26" spans="1:15" x14ac:dyDescent="0.25">
      <c r="A26" s="3" t="s">
        <v>21</v>
      </c>
      <c r="B26" s="4" t="s">
        <v>22</v>
      </c>
      <c r="C26" s="4" t="s">
        <v>23</v>
      </c>
      <c r="D26" s="5">
        <v>44965</v>
      </c>
      <c r="E26" s="3" t="s">
        <v>9</v>
      </c>
      <c r="F26" s="3" t="s">
        <v>17</v>
      </c>
      <c r="G26" s="6">
        <v>2.7E-2</v>
      </c>
      <c r="H26" s="6">
        <v>2.9000000000000001E-2</v>
      </c>
      <c r="I26" s="6">
        <v>3.1E-2</v>
      </c>
      <c r="J26" s="6">
        <v>0.03</v>
      </c>
      <c r="K26" s="6">
        <v>0.03</v>
      </c>
      <c r="L26" s="6">
        <v>2.8000000000000001E-2</v>
      </c>
      <c r="M26" s="6">
        <v>2.7E-2</v>
      </c>
      <c r="N26" s="6"/>
      <c r="O26" s="6"/>
    </row>
    <row r="27" spans="1:15" x14ac:dyDescent="0.25">
      <c r="A27" s="3" t="s">
        <v>21</v>
      </c>
      <c r="B27" s="4" t="s">
        <v>22</v>
      </c>
      <c r="C27" s="4" t="s">
        <v>23</v>
      </c>
      <c r="D27" s="5">
        <v>44965</v>
      </c>
      <c r="E27" s="3" t="s">
        <v>9</v>
      </c>
      <c r="F27" s="3" t="s">
        <v>18</v>
      </c>
      <c r="G27" s="6">
        <v>0</v>
      </c>
      <c r="H27" s="6">
        <v>-6.0000000000000001E-3</v>
      </c>
      <c r="I27" s="6">
        <v>-4.0000000000000001E-3</v>
      </c>
      <c r="J27" s="6">
        <v>-4.0000000000000001E-3</v>
      </c>
      <c r="K27" s="6">
        <v>-4.0000000000000001E-3</v>
      </c>
      <c r="L27" s="6">
        <v>-3.0000000000000001E-3</v>
      </c>
      <c r="M27" s="6">
        <v>0</v>
      </c>
      <c r="N27" s="6"/>
      <c r="O27" s="6"/>
    </row>
    <row r="28" spans="1:15" x14ac:dyDescent="0.25">
      <c r="A28" s="3" t="s">
        <v>21</v>
      </c>
      <c r="B28" s="4" t="s">
        <v>22</v>
      </c>
      <c r="C28" s="4" t="s">
        <v>23</v>
      </c>
      <c r="D28" s="5">
        <v>44965</v>
      </c>
      <c r="E28" s="3" t="s">
        <v>9</v>
      </c>
      <c r="F28" s="3" t="s">
        <v>24</v>
      </c>
      <c r="G28" s="6">
        <v>5.5999999999999987E-2</v>
      </c>
      <c r="H28" s="6">
        <v>5.7000000000000002E-2</v>
      </c>
      <c r="I28" s="6">
        <v>5.5E-2</v>
      </c>
      <c r="J28" s="6">
        <v>5.4000000000000013E-2</v>
      </c>
      <c r="K28" s="6">
        <v>5.4000000000000013E-2</v>
      </c>
      <c r="L28" s="6">
        <v>5.0999999999999997E-2</v>
      </c>
      <c r="M28" s="6">
        <v>4.9000000000000002E-2</v>
      </c>
      <c r="N28" s="6"/>
      <c r="O28" s="6"/>
    </row>
    <row r="29" spans="1:15" x14ac:dyDescent="0.25">
      <c r="A29" s="3" t="s">
        <v>21</v>
      </c>
      <c r="B29" s="4" t="s">
        <v>22</v>
      </c>
      <c r="C29" s="4" t="s">
        <v>23</v>
      </c>
      <c r="D29" s="5">
        <v>44965</v>
      </c>
      <c r="E29" s="3" t="s">
        <v>9</v>
      </c>
      <c r="F29" s="3" t="s">
        <v>25</v>
      </c>
      <c r="G29" s="6">
        <v>0.10299999999999999</v>
      </c>
      <c r="H29" s="6">
        <v>4.4999999999999998E-2</v>
      </c>
      <c r="I29" s="6">
        <v>2.9000000000000001E-2</v>
      </c>
      <c r="J29" s="6">
        <v>1.7999999999999999E-2</v>
      </c>
      <c r="K29" s="6">
        <v>1.7000000000000001E-2</v>
      </c>
      <c r="L29" s="6">
        <v>1.7000000000000001E-2</v>
      </c>
      <c r="M29" s="6">
        <v>1.7000000000000001E-2</v>
      </c>
      <c r="N29" s="6"/>
      <c r="O29" s="6"/>
    </row>
    <row r="30" spans="1:15" x14ac:dyDescent="0.25">
      <c r="A30" s="3" t="s">
        <v>21</v>
      </c>
      <c r="B30" s="4" t="s">
        <v>22</v>
      </c>
      <c r="C30" s="4" t="s">
        <v>23</v>
      </c>
      <c r="D30" s="5">
        <v>44965</v>
      </c>
      <c r="E30" s="3" t="s">
        <v>9</v>
      </c>
      <c r="F30" s="3" t="s">
        <v>19</v>
      </c>
      <c r="G30" s="6">
        <v>1.4999999999999999E-2</v>
      </c>
      <c r="H30" s="6">
        <v>1.7000000000000001E-2</v>
      </c>
      <c r="I30" s="6">
        <v>1.9E-2</v>
      </c>
      <c r="J30" s="6">
        <v>2.1000000000000001E-2</v>
      </c>
      <c r="K30" s="6">
        <v>2.3E-2</v>
      </c>
      <c r="L30" s="6">
        <v>2.5000000000000001E-2</v>
      </c>
      <c r="M30" s="6">
        <v>2.5999999999999999E-2</v>
      </c>
      <c r="N30" s="6"/>
      <c r="O30" s="6"/>
    </row>
    <row r="31" spans="1:15" x14ac:dyDescent="0.25">
      <c r="A31" s="3" t="s">
        <v>26</v>
      </c>
      <c r="B31" s="4" t="s">
        <v>27</v>
      </c>
      <c r="C31" s="4" t="s">
        <v>28</v>
      </c>
      <c r="D31" s="5">
        <v>45044</v>
      </c>
      <c r="E31" s="3" t="s">
        <v>20</v>
      </c>
      <c r="F31" s="3" t="s">
        <v>10</v>
      </c>
      <c r="G31" s="6">
        <v>3.4000000000000002E-2</v>
      </c>
      <c r="H31" s="6">
        <v>1.7999999999999999E-2</v>
      </c>
      <c r="I31" s="6">
        <v>3.3000000000000002E-2</v>
      </c>
      <c r="J31" s="6">
        <v>3.2000000000000001E-2</v>
      </c>
      <c r="K31" s="6">
        <v>0.03</v>
      </c>
      <c r="L31" s="6"/>
      <c r="M31" s="6"/>
      <c r="N31" s="6"/>
      <c r="O31" s="6"/>
    </row>
    <row r="32" spans="1:15" x14ac:dyDescent="0.25">
      <c r="A32" s="3" t="s">
        <v>26</v>
      </c>
      <c r="B32" s="4" t="s">
        <v>27</v>
      </c>
      <c r="C32" s="4" t="s">
        <v>28</v>
      </c>
      <c r="D32" s="5">
        <v>45044</v>
      </c>
      <c r="E32" s="3" t="s">
        <v>20</v>
      </c>
      <c r="F32" s="3" t="s">
        <v>11</v>
      </c>
      <c r="G32" s="6">
        <v>0.19</v>
      </c>
      <c r="H32" s="6">
        <v>0.11600000000000001</v>
      </c>
      <c r="I32" s="6">
        <v>7.0999999999999994E-2</v>
      </c>
      <c r="J32" s="6">
        <v>6.4000000000000001E-2</v>
      </c>
      <c r="K32" s="6">
        <v>0.06</v>
      </c>
      <c r="L32" s="6"/>
      <c r="M32" s="6"/>
      <c r="N32" s="6"/>
      <c r="O32" s="6"/>
    </row>
    <row r="33" spans="1:15" x14ac:dyDescent="0.25">
      <c r="A33" s="3" t="s">
        <v>26</v>
      </c>
      <c r="B33" s="4" t="s">
        <v>27</v>
      </c>
      <c r="C33" s="4" t="s">
        <v>28</v>
      </c>
      <c r="D33" s="5">
        <v>45044</v>
      </c>
      <c r="E33" s="3" t="s">
        <v>20</v>
      </c>
      <c r="F33" s="3" t="s">
        <v>12</v>
      </c>
      <c r="G33" s="6">
        <v>-2.9000000000000001E-2</v>
      </c>
      <c r="H33" s="6">
        <v>-6.0999999999999999E-2</v>
      </c>
      <c r="I33" s="6">
        <v>-4.7E-2</v>
      </c>
      <c r="J33" s="6">
        <v>-4.9000000000000002E-2</v>
      </c>
      <c r="K33" s="6">
        <v>-0.05</v>
      </c>
      <c r="L33" s="6"/>
      <c r="M33" s="6"/>
      <c r="N33" s="6"/>
      <c r="O33" s="6"/>
    </row>
    <row r="34" spans="1:15" x14ac:dyDescent="0.25">
      <c r="A34" s="3" t="s">
        <v>26</v>
      </c>
      <c r="B34" s="4" t="s">
        <v>27</v>
      </c>
      <c r="C34" s="4" t="s">
        <v>28</v>
      </c>
      <c r="D34" s="5">
        <v>45044</v>
      </c>
      <c r="E34" s="3" t="s">
        <v>20</v>
      </c>
      <c r="F34" s="3" t="s">
        <v>13</v>
      </c>
      <c r="G34" s="6">
        <v>0.22900000000000001</v>
      </c>
      <c r="H34" s="6">
        <v>0.26600000000000001</v>
      </c>
      <c r="I34" s="6">
        <v>0.307</v>
      </c>
      <c r="J34" s="6">
        <v>0.33800000000000002</v>
      </c>
      <c r="K34" s="6">
        <v>0.371</v>
      </c>
      <c r="L34" s="6"/>
      <c r="M34" s="6"/>
      <c r="N34" s="6"/>
      <c r="O34" s="6"/>
    </row>
    <row r="35" spans="1:15" x14ac:dyDescent="0.25">
      <c r="A35" s="3" t="s">
        <v>26</v>
      </c>
      <c r="B35" s="4" t="s">
        <v>27</v>
      </c>
      <c r="C35" s="4" t="s">
        <v>28</v>
      </c>
      <c r="D35" s="5">
        <v>45044</v>
      </c>
      <c r="E35" s="3" t="s">
        <v>20</v>
      </c>
      <c r="F35" s="3" t="s">
        <v>29</v>
      </c>
      <c r="G35" s="6"/>
      <c r="H35" s="6">
        <v>0.35499999999999998</v>
      </c>
      <c r="I35" s="6">
        <v>0.36199999999999999</v>
      </c>
      <c r="J35" s="6">
        <v>0.35399999999999998</v>
      </c>
      <c r="K35" s="6">
        <v>0.34300000000000003</v>
      </c>
      <c r="L35" s="6"/>
      <c r="M35" s="6"/>
      <c r="N35" s="6"/>
      <c r="O35" s="6"/>
    </row>
    <row r="36" spans="1:15" x14ac:dyDescent="0.25">
      <c r="A36" s="3" t="s">
        <v>26</v>
      </c>
      <c r="B36" s="4" t="s">
        <v>27</v>
      </c>
      <c r="C36" s="4" t="s">
        <v>28</v>
      </c>
      <c r="D36" s="5">
        <v>45044</v>
      </c>
      <c r="E36" s="3" t="s">
        <v>20</v>
      </c>
      <c r="F36" s="3" t="s">
        <v>24</v>
      </c>
      <c r="G36" s="6">
        <v>4.2999999999999997E-2</v>
      </c>
      <c r="H36" s="6">
        <v>4.0999999999999988E-2</v>
      </c>
      <c r="I36" s="6">
        <v>3.9E-2</v>
      </c>
      <c r="J36" s="6">
        <v>3.7999999999999999E-2</v>
      </c>
      <c r="K36" s="6">
        <v>3.7999999999999999E-2</v>
      </c>
      <c r="L36" s="6"/>
      <c r="M36" s="6"/>
      <c r="N36" s="6"/>
      <c r="O36" s="6"/>
    </row>
    <row r="37" spans="1:15" x14ac:dyDescent="0.25">
      <c r="A37" s="3" t="s">
        <v>26</v>
      </c>
      <c r="B37" s="4" t="s">
        <v>27</v>
      </c>
      <c r="C37" s="4" t="s">
        <v>28</v>
      </c>
      <c r="D37" s="5">
        <v>45044</v>
      </c>
      <c r="E37" s="3" t="s">
        <v>20</v>
      </c>
      <c r="F37" s="3" t="s">
        <v>25</v>
      </c>
      <c r="G37" s="6">
        <v>0.13</v>
      </c>
      <c r="H37" s="6">
        <v>8.6999999999999994E-2</v>
      </c>
      <c r="I37" s="6">
        <v>3.7999999999999999E-2</v>
      </c>
      <c r="J37" s="6">
        <v>2.8000000000000001E-2</v>
      </c>
      <c r="K37" s="6">
        <v>2.1999999999999999E-2</v>
      </c>
      <c r="L37" s="6"/>
      <c r="M37" s="6"/>
      <c r="N37" s="6"/>
      <c r="O37" s="6"/>
    </row>
    <row r="38" spans="1:15" x14ac:dyDescent="0.25">
      <c r="A38" s="3" t="s">
        <v>26</v>
      </c>
      <c r="B38" s="4" t="s">
        <v>27</v>
      </c>
      <c r="C38" s="4" t="s">
        <v>28</v>
      </c>
      <c r="D38" s="5">
        <v>45044</v>
      </c>
      <c r="E38" s="3" t="s">
        <v>20</v>
      </c>
      <c r="F38" s="3" t="s">
        <v>19</v>
      </c>
      <c r="G38" s="6">
        <v>4.0000000000000001E-3</v>
      </c>
      <c r="H38" s="6">
        <v>4.0000000000000001E-3</v>
      </c>
      <c r="I38" s="6">
        <v>8.0000000000000002E-3</v>
      </c>
      <c r="J38" s="6">
        <v>1.0999999999999999E-2</v>
      </c>
      <c r="K38" s="6">
        <v>1.4E-2</v>
      </c>
      <c r="L38" s="6"/>
      <c r="M38" s="6"/>
      <c r="N38" s="6"/>
      <c r="O38" s="6"/>
    </row>
    <row r="39" spans="1:15" x14ac:dyDescent="0.25">
      <c r="A39" s="3" t="s">
        <v>30</v>
      </c>
      <c r="B39" s="4" t="s">
        <v>31</v>
      </c>
      <c r="C39" s="4" t="s">
        <v>32</v>
      </c>
      <c r="D39" s="3"/>
      <c r="E39" s="3" t="s">
        <v>9</v>
      </c>
      <c r="F39" s="3" t="s">
        <v>10</v>
      </c>
      <c r="G39" s="6">
        <v>5.5999999999999987E-2</v>
      </c>
      <c r="H39" s="6">
        <v>2.4E-2</v>
      </c>
      <c r="I39" s="6">
        <v>3.4000000000000002E-2</v>
      </c>
      <c r="J39" s="6">
        <v>3.2000000000000001E-2</v>
      </c>
      <c r="K39" s="6"/>
      <c r="L39" s="6"/>
      <c r="M39" s="6"/>
      <c r="N39" s="6"/>
      <c r="O39" s="6"/>
    </row>
    <row r="40" spans="1:15" x14ac:dyDescent="0.25">
      <c r="A40" s="3" t="s">
        <v>30</v>
      </c>
      <c r="B40" s="4" t="s">
        <v>31</v>
      </c>
      <c r="C40" s="4" t="s">
        <v>32</v>
      </c>
      <c r="D40" s="3"/>
      <c r="E40" s="3" t="s">
        <v>9</v>
      </c>
      <c r="F40" s="3" t="s">
        <v>12</v>
      </c>
      <c r="G40" s="6">
        <v>2.1000000000000001E-2</v>
      </c>
      <c r="H40" s="6">
        <v>6.0000000000000001E-3</v>
      </c>
      <c r="I40" s="6">
        <v>1.6E-2</v>
      </c>
      <c r="J40" s="6">
        <v>2.3E-2</v>
      </c>
      <c r="K40" s="6"/>
      <c r="L40" s="6"/>
      <c r="M40" s="6"/>
      <c r="N40" s="6"/>
      <c r="O40" s="6"/>
    </row>
    <row r="41" spans="1:15" x14ac:dyDescent="0.25">
      <c r="A41" s="3" t="s">
        <v>30</v>
      </c>
      <c r="B41" s="4" t="s">
        <v>31</v>
      </c>
      <c r="C41" s="4" t="s">
        <v>32</v>
      </c>
      <c r="D41" s="3"/>
      <c r="E41" s="3" t="s">
        <v>9</v>
      </c>
      <c r="F41" s="3" t="s">
        <v>13</v>
      </c>
      <c r="G41" s="6">
        <v>0.86499999999999999</v>
      </c>
      <c r="H41" s="6">
        <v>0.88500000000000001</v>
      </c>
      <c r="I41" s="6">
        <v>0.84</v>
      </c>
      <c r="J41" s="6">
        <v>0.82</v>
      </c>
      <c r="K41" s="6"/>
      <c r="L41" s="6"/>
      <c r="M41" s="6"/>
      <c r="N41" s="6"/>
      <c r="O41" s="6"/>
    </row>
    <row r="42" spans="1:15" x14ac:dyDescent="0.25">
      <c r="A42" s="3" t="s">
        <v>30</v>
      </c>
      <c r="B42" s="4" t="s">
        <v>31</v>
      </c>
      <c r="C42" s="4" t="s">
        <v>32</v>
      </c>
      <c r="D42" s="3"/>
      <c r="E42" s="3" t="s">
        <v>9</v>
      </c>
      <c r="F42" s="3" t="s">
        <v>24</v>
      </c>
      <c r="G42" s="6">
        <v>6.8000000000000005E-2</v>
      </c>
      <c r="H42" s="6">
        <v>6.8000000000000005E-2</v>
      </c>
      <c r="I42" s="6">
        <v>6.2E-2</v>
      </c>
      <c r="J42" s="6">
        <v>0.06</v>
      </c>
      <c r="K42" s="6"/>
      <c r="L42" s="6"/>
      <c r="M42" s="6"/>
      <c r="N42" s="6"/>
      <c r="O42" s="6"/>
    </row>
    <row r="43" spans="1:15" x14ac:dyDescent="0.25">
      <c r="A43" s="3" t="s">
        <v>30</v>
      </c>
      <c r="B43" s="4" t="s">
        <v>31</v>
      </c>
      <c r="C43" s="4" t="s">
        <v>32</v>
      </c>
      <c r="D43" s="3"/>
      <c r="E43" s="3" t="s">
        <v>9</v>
      </c>
      <c r="F43" s="3" t="s">
        <v>25</v>
      </c>
      <c r="G43" s="6">
        <v>8.4000000000000005E-2</v>
      </c>
      <c r="H43" s="6">
        <v>3.7999999999999999E-2</v>
      </c>
      <c r="I43" s="6">
        <v>2.1999999999999999E-2</v>
      </c>
      <c r="J43" s="6">
        <v>0.02</v>
      </c>
      <c r="K43" s="6"/>
      <c r="L43" s="6"/>
      <c r="M43" s="6"/>
      <c r="N43" s="6"/>
      <c r="O43" s="6"/>
    </row>
    <row r="44" spans="1:15" x14ac:dyDescent="0.25">
      <c r="A44" s="3" t="s">
        <v>30</v>
      </c>
      <c r="B44" s="4" t="s">
        <v>31</v>
      </c>
      <c r="C44" s="4" t="s">
        <v>32</v>
      </c>
      <c r="D44" s="3"/>
      <c r="E44" s="3" t="s">
        <v>20</v>
      </c>
      <c r="F44" s="3" t="s">
        <v>10</v>
      </c>
      <c r="G44" s="6">
        <v>5.5999999999999987E-2</v>
      </c>
      <c r="H44" s="6">
        <v>2.8000000000000001E-2</v>
      </c>
      <c r="I44" s="6">
        <v>0.03</v>
      </c>
      <c r="J44" s="6">
        <v>3.1E-2</v>
      </c>
      <c r="K44" s="6">
        <v>3.2000000000000001E-2</v>
      </c>
      <c r="L44" s="6"/>
      <c r="M44" s="6"/>
      <c r="N44" s="6"/>
      <c r="O44" s="6"/>
    </row>
    <row r="45" spans="1:15" x14ac:dyDescent="0.25">
      <c r="A45" s="3" t="s">
        <v>30</v>
      </c>
      <c r="B45" s="4" t="s">
        <v>31</v>
      </c>
      <c r="C45" s="4" t="s">
        <v>32</v>
      </c>
      <c r="D45" s="3"/>
      <c r="E45" s="3" t="s">
        <v>20</v>
      </c>
      <c r="F45" s="3" t="s">
        <v>11</v>
      </c>
      <c r="G45" s="6">
        <v>0.125</v>
      </c>
      <c r="H45" s="6">
        <v>6.7000000000000004E-2</v>
      </c>
      <c r="I45" s="6">
        <v>5.5999999999999987E-2</v>
      </c>
      <c r="J45" s="6">
        <v>5.2999999999999999E-2</v>
      </c>
      <c r="K45" s="6">
        <v>5.4000000000000013E-2</v>
      </c>
      <c r="L45" s="6"/>
      <c r="M45" s="6"/>
      <c r="N45" s="6"/>
      <c r="O45" s="6"/>
    </row>
    <row r="46" spans="1:15" x14ac:dyDescent="0.25">
      <c r="A46" s="3" t="s">
        <v>30</v>
      </c>
      <c r="B46" s="4" t="s">
        <v>31</v>
      </c>
      <c r="C46" s="4" t="s">
        <v>32</v>
      </c>
      <c r="D46" s="3"/>
      <c r="E46" s="3" t="s">
        <v>20</v>
      </c>
      <c r="F46" s="3" t="s">
        <v>12</v>
      </c>
      <c r="G46" s="6">
        <v>2.1000000000000001E-2</v>
      </c>
      <c r="H46" s="6">
        <v>0.02</v>
      </c>
      <c r="I46" s="6">
        <v>2.3E-2</v>
      </c>
      <c r="J46" s="6">
        <v>2.3E-2</v>
      </c>
      <c r="K46" s="6">
        <v>2.4E-2</v>
      </c>
      <c r="L46" s="6"/>
      <c r="M46" s="6"/>
      <c r="N46" s="6"/>
      <c r="O46" s="6"/>
    </row>
    <row r="47" spans="1:15" x14ac:dyDescent="0.25">
      <c r="A47" s="3" t="s">
        <v>30</v>
      </c>
      <c r="B47" s="4" t="s">
        <v>31</v>
      </c>
      <c r="C47" s="4" t="s">
        <v>32</v>
      </c>
      <c r="D47" s="3"/>
      <c r="E47" s="3" t="s">
        <v>20</v>
      </c>
      <c r="F47" s="3" t="s">
        <v>13</v>
      </c>
      <c r="G47" s="6">
        <v>0.86499999999999999</v>
      </c>
      <c r="H47" s="6">
        <v>0.81099999999999994</v>
      </c>
      <c r="I47" s="6">
        <v>0.72900000000000009</v>
      </c>
      <c r="J47" s="6">
        <v>0.67299999999999993</v>
      </c>
      <c r="K47" s="6">
        <v>0.60099999999999998</v>
      </c>
      <c r="L47" s="6"/>
      <c r="M47" s="6"/>
      <c r="N47" s="6"/>
      <c r="O47" s="6"/>
    </row>
    <row r="48" spans="1:15" x14ac:dyDescent="0.25">
      <c r="A48" s="3" t="s">
        <v>30</v>
      </c>
      <c r="B48" s="4" t="s">
        <v>31</v>
      </c>
      <c r="C48" s="4" t="s">
        <v>32</v>
      </c>
      <c r="D48" s="3"/>
      <c r="E48" s="3" t="s">
        <v>20</v>
      </c>
      <c r="F48" s="3" t="s">
        <v>14</v>
      </c>
      <c r="G48" s="6">
        <v>0.41899999999999998</v>
      </c>
      <c r="H48" s="6">
        <v>0.42199999999999999</v>
      </c>
      <c r="I48" s="6">
        <v>0.42699999999999999</v>
      </c>
      <c r="J48" s="6">
        <v>0.42299999999999999</v>
      </c>
      <c r="K48" s="6">
        <v>0.41899999999999998</v>
      </c>
      <c r="L48" s="6"/>
      <c r="M48" s="6"/>
      <c r="N48" s="6"/>
      <c r="O48" s="6"/>
    </row>
    <row r="49" spans="1:15" x14ac:dyDescent="0.25">
      <c r="A49" s="3" t="s">
        <v>30</v>
      </c>
      <c r="B49" s="4" t="s">
        <v>31</v>
      </c>
      <c r="C49" s="4" t="s">
        <v>32</v>
      </c>
      <c r="D49" s="3"/>
      <c r="E49" s="3" t="s">
        <v>20</v>
      </c>
      <c r="F49" s="3" t="s">
        <v>15</v>
      </c>
      <c r="G49" s="6">
        <v>0.38300000000000001</v>
      </c>
      <c r="H49" s="6">
        <v>0.39</v>
      </c>
      <c r="I49" s="6">
        <v>0.39</v>
      </c>
      <c r="J49" s="6">
        <v>0.38600000000000001</v>
      </c>
      <c r="K49" s="6">
        <v>0.38200000000000001</v>
      </c>
      <c r="L49" s="6"/>
      <c r="M49" s="6"/>
      <c r="N49" s="6"/>
      <c r="O49" s="6"/>
    </row>
    <row r="50" spans="1:15" x14ac:dyDescent="0.25">
      <c r="A50" s="3" t="s">
        <v>30</v>
      </c>
      <c r="B50" s="4" t="s">
        <v>31</v>
      </c>
      <c r="C50" s="4" t="s">
        <v>32</v>
      </c>
      <c r="D50" s="3"/>
      <c r="E50" s="3" t="s">
        <v>20</v>
      </c>
      <c r="F50" s="3" t="s">
        <v>16</v>
      </c>
      <c r="G50" s="6">
        <v>3.5000000000000003E-2</v>
      </c>
      <c r="H50" s="6">
        <v>8.5000000000000006E-2</v>
      </c>
      <c r="I50" s="6">
        <v>5.8000000000000003E-2</v>
      </c>
      <c r="J50" s="6">
        <v>0.04</v>
      </c>
      <c r="K50" s="6">
        <v>4.2999999999999997E-2</v>
      </c>
      <c r="L50" s="6"/>
      <c r="M50" s="6"/>
      <c r="N50" s="6"/>
      <c r="O50" s="6"/>
    </row>
    <row r="51" spans="1:15" x14ac:dyDescent="0.25">
      <c r="A51" s="3" t="s">
        <v>30</v>
      </c>
      <c r="B51" s="4" t="s">
        <v>31</v>
      </c>
      <c r="C51" s="4" t="s">
        <v>32</v>
      </c>
      <c r="D51" s="3"/>
      <c r="E51" s="3" t="s">
        <v>20</v>
      </c>
      <c r="F51" s="3" t="s">
        <v>17</v>
      </c>
      <c r="G51" s="6">
        <v>2.5999999999999999E-2</v>
      </c>
      <c r="H51" s="6">
        <v>0.03</v>
      </c>
      <c r="I51" s="6">
        <v>2.8000000000000001E-2</v>
      </c>
      <c r="J51" s="6">
        <v>2.4E-2</v>
      </c>
      <c r="K51" s="6">
        <v>2.3E-2</v>
      </c>
      <c r="L51" s="6"/>
      <c r="M51" s="6"/>
      <c r="N51" s="6"/>
      <c r="O51" s="6"/>
    </row>
    <row r="52" spans="1:15" x14ac:dyDescent="0.25">
      <c r="A52" s="3" t="s">
        <v>30</v>
      </c>
      <c r="B52" s="4" t="s">
        <v>31</v>
      </c>
      <c r="C52" s="4" t="s">
        <v>32</v>
      </c>
      <c r="D52" s="3"/>
      <c r="E52" s="3" t="s">
        <v>20</v>
      </c>
      <c r="F52" s="3" t="s">
        <v>18</v>
      </c>
      <c r="G52" s="6">
        <v>2.3E-2</v>
      </c>
      <c r="H52" s="6">
        <v>1.2999999999999999E-2</v>
      </c>
      <c r="I52" s="6">
        <v>9.0000000000000011E-3</v>
      </c>
      <c r="J52" s="6">
        <v>6.9999999999999993E-3</v>
      </c>
      <c r="K52" s="6">
        <v>6.9999999999999993E-3</v>
      </c>
      <c r="L52" s="6"/>
      <c r="M52" s="6"/>
      <c r="N52" s="6"/>
      <c r="O52" s="6"/>
    </row>
    <row r="53" spans="1:15" x14ac:dyDescent="0.25">
      <c r="A53" s="3" t="s">
        <v>30</v>
      </c>
      <c r="B53" s="4" t="s">
        <v>31</v>
      </c>
      <c r="C53" s="4" t="s">
        <v>32</v>
      </c>
      <c r="D53" s="3"/>
      <c r="E53" s="3" t="s">
        <v>20</v>
      </c>
      <c r="F53" s="3" t="s">
        <v>24</v>
      </c>
      <c r="G53" s="6">
        <v>6.8000000000000005E-2</v>
      </c>
      <c r="H53" s="6">
        <v>6.5000000000000002E-2</v>
      </c>
      <c r="I53" s="6">
        <v>5.8000000000000003E-2</v>
      </c>
      <c r="J53" s="6">
        <v>5.2999999999999999E-2</v>
      </c>
      <c r="K53" s="6">
        <v>0.05</v>
      </c>
      <c r="L53" s="6"/>
      <c r="M53" s="6"/>
      <c r="N53" s="6"/>
      <c r="O53" s="6"/>
    </row>
    <row r="54" spans="1:15" x14ac:dyDescent="0.25">
      <c r="A54" s="3" t="s">
        <v>30</v>
      </c>
      <c r="B54" s="4" t="s">
        <v>31</v>
      </c>
      <c r="C54" s="4" t="s">
        <v>32</v>
      </c>
      <c r="D54" s="3"/>
      <c r="E54" s="3" t="s">
        <v>20</v>
      </c>
      <c r="F54" s="3" t="s">
        <v>25</v>
      </c>
      <c r="G54" s="6">
        <v>8.4000000000000005E-2</v>
      </c>
      <c r="H54" s="6">
        <v>3.2000000000000001E-2</v>
      </c>
      <c r="I54" s="6">
        <v>2.5000000000000001E-2</v>
      </c>
      <c r="J54" s="6">
        <v>0.02</v>
      </c>
      <c r="K54" s="6">
        <v>0.02</v>
      </c>
      <c r="L54" s="6"/>
      <c r="M54" s="6"/>
      <c r="N54" s="6"/>
      <c r="O54" s="6"/>
    </row>
    <row r="55" spans="1:15" x14ac:dyDescent="0.25">
      <c r="A55" s="3" t="s">
        <v>30</v>
      </c>
      <c r="B55" s="4" t="s">
        <v>31</v>
      </c>
      <c r="C55" s="4" t="s">
        <v>32</v>
      </c>
      <c r="D55" s="3"/>
      <c r="E55" s="3" t="s">
        <v>20</v>
      </c>
      <c r="F55" s="3" t="s">
        <v>19</v>
      </c>
      <c r="G55" s="6">
        <v>1.4999999999999999E-2</v>
      </c>
      <c r="H55" s="6">
        <v>1.2999999999999999E-2</v>
      </c>
      <c r="I55" s="6">
        <v>1.2999999999999999E-2</v>
      </c>
      <c r="J55" s="6">
        <v>1.4E-2</v>
      </c>
      <c r="K55" s="6">
        <v>1.2999999999999999E-2</v>
      </c>
      <c r="L55" s="6"/>
      <c r="M55" s="6"/>
      <c r="N55" s="6"/>
      <c r="O55" s="6"/>
    </row>
    <row r="56" spans="1:15" x14ac:dyDescent="0.25">
      <c r="A56" s="3" t="s">
        <v>33</v>
      </c>
      <c r="B56" s="4" t="s">
        <v>34</v>
      </c>
      <c r="C56" s="4" t="s">
        <v>35</v>
      </c>
      <c r="D56" s="5">
        <v>45016</v>
      </c>
      <c r="E56" s="3" t="s">
        <v>20</v>
      </c>
      <c r="F56" s="3" t="s">
        <v>10</v>
      </c>
      <c r="G56" s="6">
        <v>2.5000000000000001E-2</v>
      </c>
      <c r="H56" s="6">
        <v>1E-3</v>
      </c>
      <c r="I56" s="6">
        <v>0.03</v>
      </c>
      <c r="J56" s="6">
        <v>2.9000000000000001E-2</v>
      </c>
      <c r="K56" s="6">
        <v>2.5000000000000001E-2</v>
      </c>
      <c r="L56" s="6"/>
      <c r="M56" s="6"/>
      <c r="N56" s="6"/>
      <c r="O56" s="6"/>
    </row>
    <row r="57" spans="1:15" x14ac:dyDescent="0.25">
      <c r="A57" s="3" t="s">
        <v>33</v>
      </c>
      <c r="B57" s="4" t="s">
        <v>34</v>
      </c>
      <c r="C57" s="4" t="s">
        <v>35</v>
      </c>
      <c r="D57" s="5">
        <v>45016</v>
      </c>
      <c r="E57" s="3" t="s">
        <v>20</v>
      </c>
      <c r="F57" s="3" t="s">
        <v>11</v>
      </c>
      <c r="G57" s="6">
        <v>0.112</v>
      </c>
      <c r="H57" s="6">
        <v>0.1</v>
      </c>
      <c r="I57" s="6">
        <v>6.9000000000000006E-2</v>
      </c>
      <c r="J57" s="6">
        <v>5.8000000000000003E-2</v>
      </c>
      <c r="K57" s="6">
        <v>4.8000000000000001E-2</v>
      </c>
      <c r="L57" s="6"/>
      <c r="M57" s="6"/>
      <c r="N57" s="6"/>
      <c r="O57" s="6"/>
    </row>
    <row r="58" spans="1:15" x14ac:dyDescent="0.25">
      <c r="A58" s="3" t="s">
        <v>33</v>
      </c>
      <c r="B58" s="4" t="s">
        <v>34</v>
      </c>
      <c r="C58" s="4" t="s">
        <v>35</v>
      </c>
      <c r="D58" s="5">
        <v>45016</v>
      </c>
      <c r="E58" s="3" t="s">
        <v>20</v>
      </c>
      <c r="F58" s="3" t="s">
        <v>12</v>
      </c>
      <c r="G58" s="6">
        <v>-3.5999999999999997E-2</v>
      </c>
      <c r="H58" s="6">
        <v>-3.5000000000000003E-2</v>
      </c>
      <c r="I58" s="6">
        <v>-2.9000000000000001E-2</v>
      </c>
      <c r="J58" s="6">
        <v>-2.4E-2</v>
      </c>
      <c r="K58" s="6">
        <v>-2.1999999999999999E-2</v>
      </c>
      <c r="L58" s="6"/>
      <c r="M58" s="6"/>
      <c r="N58" s="6"/>
      <c r="O58" s="6"/>
    </row>
    <row r="59" spans="1:15" x14ac:dyDescent="0.25">
      <c r="A59" s="3" t="s">
        <v>33</v>
      </c>
      <c r="B59" s="4" t="s">
        <v>34</v>
      </c>
      <c r="C59" s="4" t="s">
        <v>35</v>
      </c>
      <c r="D59" s="5">
        <v>45016</v>
      </c>
      <c r="E59" s="3" t="s">
        <v>20</v>
      </c>
      <c r="F59" s="3" t="s">
        <v>13</v>
      </c>
      <c r="G59" s="6">
        <v>0.441</v>
      </c>
      <c r="H59" s="6">
        <v>0.435</v>
      </c>
      <c r="I59" s="6">
        <v>0.44</v>
      </c>
      <c r="J59" s="6">
        <v>0.44400000000000001</v>
      </c>
      <c r="K59" s="6">
        <v>0.45</v>
      </c>
      <c r="L59" s="6"/>
      <c r="M59" s="6"/>
      <c r="N59" s="6"/>
      <c r="O59" s="6"/>
    </row>
    <row r="60" spans="1:15" x14ac:dyDescent="0.25">
      <c r="A60" s="3" t="s">
        <v>33</v>
      </c>
      <c r="B60" s="4" t="s">
        <v>34</v>
      </c>
      <c r="C60" s="4" t="s">
        <v>35</v>
      </c>
      <c r="D60" s="5">
        <v>45016</v>
      </c>
      <c r="E60" s="3" t="s">
        <v>20</v>
      </c>
      <c r="F60" s="3" t="s">
        <v>14</v>
      </c>
      <c r="G60" s="6">
        <v>0.41</v>
      </c>
      <c r="H60" s="6">
        <v>0.41099999999999998</v>
      </c>
      <c r="I60" s="6">
        <v>0.39600000000000002</v>
      </c>
      <c r="J60" s="6">
        <v>0.39</v>
      </c>
      <c r="K60" s="6">
        <v>0.38500000000000001</v>
      </c>
      <c r="L60" s="6"/>
      <c r="M60" s="6"/>
      <c r="N60" s="6"/>
      <c r="O60" s="6"/>
    </row>
    <row r="61" spans="1:15" x14ac:dyDescent="0.25">
      <c r="A61" s="3" t="s">
        <v>33</v>
      </c>
      <c r="B61" s="4" t="s">
        <v>34</v>
      </c>
      <c r="C61" s="4" t="s">
        <v>35</v>
      </c>
      <c r="D61" s="5">
        <v>45016</v>
      </c>
      <c r="E61" s="3" t="s">
        <v>20</v>
      </c>
      <c r="F61" s="3" t="s">
        <v>15</v>
      </c>
      <c r="G61" s="6">
        <v>0.43440722949999999</v>
      </c>
      <c r="H61" s="6">
        <v>0.43425784490000002</v>
      </c>
      <c r="I61" s="6">
        <v>0.41321113399999998</v>
      </c>
      <c r="J61" s="6">
        <v>0.40133687940000001</v>
      </c>
      <c r="K61" s="6">
        <v>0.39250239889999988</v>
      </c>
      <c r="L61" s="6"/>
      <c r="M61" s="6"/>
      <c r="N61" s="6"/>
      <c r="O61" s="6"/>
    </row>
    <row r="62" spans="1:15" x14ac:dyDescent="0.25">
      <c r="A62" s="3" t="s">
        <v>33</v>
      </c>
      <c r="B62" s="4" t="s">
        <v>34</v>
      </c>
      <c r="C62" s="4" t="s">
        <v>35</v>
      </c>
      <c r="D62" s="5">
        <v>45016</v>
      </c>
      <c r="E62" s="3" t="s">
        <v>20</v>
      </c>
      <c r="F62" s="3" t="s">
        <v>16</v>
      </c>
      <c r="G62" s="6">
        <v>5.5E-2</v>
      </c>
      <c r="H62" s="6">
        <v>0.10299999999999999</v>
      </c>
      <c r="I62" s="6">
        <v>1.4999999999999999E-2</v>
      </c>
      <c r="J62" s="6">
        <v>2.7E-2</v>
      </c>
      <c r="K62" s="6">
        <v>2.4E-2</v>
      </c>
      <c r="L62" s="6"/>
      <c r="M62" s="6"/>
      <c r="N62" s="6"/>
      <c r="O62" s="6"/>
    </row>
    <row r="63" spans="1:15" x14ac:dyDescent="0.25">
      <c r="A63" s="3" t="s">
        <v>33</v>
      </c>
      <c r="B63" s="4" t="s">
        <v>34</v>
      </c>
      <c r="C63" s="4" t="s">
        <v>35</v>
      </c>
      <c r="D63" s="5">
        <v>45016</v>
      </c>
      <c r="E63" s="3" t="s">
        <v>20</v>
      </c>
      <c r="F63" s="3" t="s">
        <v>17</v>
      </c>
      <c r="G63" s="6">
        <v>4.5999999999999999E-2</v>
      </c>
      <c r="H63" s="6">
        <v>4.9000000000000002E-2</v>
      </c>
      <c r="I63" s="6">
        <v>4.3999999999999997E-2</v>
      </c>
      <c r="J63" s="6">
        <v>4.2999999999999997E-2</v>
      </c>
      <c r="K63" s="6">
        <v>4.0999999999999988E-2</v>
      </c>
      <c r="L63" s="6"/>
      <c r="M63" s="6"/>
      <c r="N63" s="6"/>
      <c r="O63" s="6"/>
    </row>
    <row r="64" spans="1:15" x14ac:dyDescent="0.25">
      <c r="A64" s="3" t="s">
        <v>33</v>
      </c>
      <c r="B64" s="4" t="s">
        <v>34</v>
      </c>
      <c r="C64" s="4" t="s">
        <v>35</v>
      </c>
      <c r="D64" s="5">
        <v>45016</v>
      </c>
      <c r="E64" s="3" t="s">
        <v>20</v>
      </c>
      <c r="F64" s="3" t="s">
        <v>18</v>
      </c>
      <c r="G64" s="6">
        <v>0</v>
      </c>
      <c r="H64" s="6">
        <v>-1.7999999999999999E-2</v>
      </c>
      <c r="I64" s="6">
        <v>-1.2E-2</v>
      </c>
      <c r="J64" s="6">
        <v>-4.0000000000000001E-3</v>
      </c>
      <c r="K64" s="6">
        <v>-1E-3</v>
      </c>
      <c r="L64" s="6"/>
      <c r="M64" s="6"/>
      <c r="N64" s="6"/>
      <c r="O64" s="6"/>
    </row>
    <row r="65" spans="1:15" x14ac:dyDescent="0.25">
      <c r="A65" s="3" t="s">
        <v>33</v>
      </c>
      <c r="B65" s="4" t="s">
        <v>34</v>
      </c>
      <c r="C65" s="4" t="s">
        <v>35</v>
      </c>
      <c r="D65" s="5">
        <v>45016</v>
      </c>
      <c r="E65" s="3" t="s">
        <v>20</v>
      </c>
      <c r="F65" s="3" t="s">
        <v>24</v>
      </c>
      <c r="G65" s="6">
        <v>2.3E-2</v>
      </c>
      <c r="H65" s="6">
        <v>0.03</v>
      </c>
      <c r="I65" s="6">
        <v>2.8000000000000001E-2</v>
      </c>
      <c r="J65" s="6">
        <v>2.7E-2</v>
      </c>
      <c r="K65" s="6">
        <v>2.7E-2</v>
      </c>
      <c r="L65" s="6"/>
      <c r="M65" s="6"/>
      <c r="N65" s="6"/>
      <c r="O65" s="6"/>
    </row>
    <row r="66" spans="1:15" x14ac:dyDescent="0.25">
      <c r="A66" s="3" t="s">
        <v>33</v>
      </c>
      <c r="B66" s="4" t="s">
        <v>34</v>
      </c>
      <c r="C66" s="4" t="s">
        <v>35</v>
      </c>
      <c r="D66" s="5">
        <v>45016</v>
      </c>
      <c r="E66" s="3" t="s">
        <v>20</v>
      </c>
      <c r="F66" s="3" t="s">
        <v>25</v>
      </c>
      <c r="G66" s="6">
        <v>0.14799999999999999</v>
      </c>
      <c r="H66" s="6">
        <v>0.122</v>
      </c>
      <c r="I66" s="6">
        <v>2.5999999999999999E-2</v>
      </c>
      <c r="J66" s="6">
        <v>2.1999999999999999E-2</v>
      </c>
      <c r="K66" s="6">
        <v>0.02</v>
      </c>
      <c r="L66" s="6"/>
      <c r="M66" s="6"/>
      <c r="N66" s="6"/>
      <c r="O66" s="6"/>
    </row>
    <row r="67" spans="1:15" x14ac:dyDescent="0.25">
      <c r="A67" s="3" t="s">
        <v>33</v>
      </c>
      <c r="B67" s="4" t="s">
        <v>34</v>
      </c>
      <c r="C67" s="4" t="s">
        <v>35</v>
      </c>
      <c r="D67" s="5">
        <v>45016</v>
      </c>
      <c r="E67" s="3" t="s">
        <v>20</v>
      </c>
      <c r="F67" s="3" t="s">
        <v>19</v>
      </c>
      <c r="G67" s="6">
        <v>1.2E-2</v>
      </c>
      <c r="H67" s="6">
        <v>1.2E-2</v>
      </c>
      <c r="I67" s="6">
        <v>1.2999999999999999E-2</v>
      </c>
      <c r="J67" s="6">
        <v>1.2999999999999999E-2</v>
      </c>
      <c r="K67" s="6">
        <v>1.4E-2</v>
      </c>
      <c r="L67" s="6"/>
      <c r="M67" s="6"/>
      <c r="N67" s="6"/>
      <c r="O67" s="6"/>
    </row>
    <row r="68" spans="1:15" x14ac:dyDescent="0.25">
      <c r="A68" s="3" t="s">
        <v>36</v>
      </c>
      <c r="B68" s="4" t="s">
        <v>37</v>
      </c>
      <c r="C68" s="4" t="s">
        <v>38</v>
      </c>
      <c r="D68" s="3" t="s">
        <v>39</v>
      </c>
      <c r="E68" s="3" t="s">
        <v>20</v>
      </c>
      <c r="F68" s="3" t="s">
        <v>10</v>
      </c>
      <c r="G68" s="6">
        <v>1.9E-2</v>
      </c>
      <c r="H68" s="6">
        <v>2E-3</v>
      </c>
      <c r="I68" s="6">
        <v>1.7999999999999999E-2</v>
      </c>
      <c r="J68" s="6">
        <v>9.0000000000000011E-3</v>
      </c>
      <c r="K68" s="6">
        <v>9.0000000000000011E-3</v>
      </c>
      <c r="L68" s="6">
        <v>9.0000000000000011E-3</v>
      </c>
      <c r="M68" s="6"/>
      <c r="N68" s="6"/>
      <c r="O68" s="6"/>
    </row>
    <row r="69" spans="1:15" x14ac:dyDescent="0.25">
      <c r="A69" s="3" t="s">
        <v>36</v>
      </c>
      <c r="B69" s="4" t="s">
        <v>37</v>
      </c>
      <c r="C69" s="4" t="s">
        <v>38</v>
      </c>
      <c r="D69" s="3" t="s">
        <v>39</v>
      </c>
      <c r="E69" s="3" t="s">
        <v>20</v>
      </c>
      <c r="F69" s="3" t="s">
        <v>11</v>
      </c>
      <c r="G69" s="6">
        <v>7.0999999999999994E-2</v>
      </c>
      <c r="H69" s="6">
        <v>6.0999999999999999E-2</v>
      </c>
      <c r="I69" s="6">
        <v>4.4999999999999998E-2</v>
      </c>
      <c r="J69" s="6">
        <v>2.9000000000000001E-2</v>
      </c>
      <c r="K69" s="6">
        <v>2.9000000000000001E-2</v>
      </c>
      <c r="L69" s="6">
        <v>2.9000000000000001E-2</v>
      </c>
      <c r="M69" s="6"/>
      <c r="N69" s="6"/>
      <c r="O69" s="6"/>
    </row>
    <row r="70" spans="1:15" x14ac:dyDescent="0.25">
      <c r="A70" s="3" t="s">
        <v>36</v>
      </c>
      <c r="B70" s="4" t="s">
        <v>37</v>
      </c>
      <c r="C70" s="4" t="s">
        <v>38</v>
      </c>
      <c r="D70" s="3" t="s">
        <v>39</v>
      </c>
      <c r="E70" s="3" t="s">
        <v>20</v>
      </c>
      <c r="F70" s="3" t="s">
        <v>12</v>
      </c>
      <c r="G70" s="6">
        <v>2.5999999999999999E-2</v>
      </c>
      <c r="H70" s="6">
        <v>-4.2500000000000003E-2</v>
      </c>
      <c r="I70" s="6">
        <v>1.7500000000000002E-2</v>
      </c>
      <c r="J70" s="6">
        <v>-7.4999999999999997E-3</v>
      </c>
      <c r="K70" s="6">
        <v>-7.4999999999999997E-3</v>
      </c>
      <c r="L70" s="6"/>
      <c r="M70" s="6"/>
      <c r="N70" s="6"/>
      <c r="O70" s="6"/>
    </row>
    <row r="71" spans="1:15" x14ac:dyDescent="0.25">
      <c r="A71" s="3" t="s">
        <v>36</v>
      </c>
      <c r="B71" s="4" t="s">
        <v>37</v>
      </c>
      <c r="C71" s="4" t="s">
        <v>38</v>
      </c>
      <c r="D71" s="3" t="s">
        <v>39</v>
      </c>
      <c r="E71" s="3" t="s">
        <v>20</v>
      </c>
      <c r="F71" s="3" t="s">
        <v>13</v>
      </c>
      <c r="G71" s="6">
        <v>0.66299999999999992</v>
      </c>
      <c r="H71" s="6">
        <v>0.67749999999999999</v>
      </c>
      <c r="I71" s="6">
        <v>0.66500000000000004</v>
      </c>
      <c r="J71" s="6">
        <v>0.66249999999999998</v>
      </c>
      <c r="K71" s="6">
        <v>0.66500000000000004</v>
      </c>
      <c r="L71" s="6"/>
      <c r="M71" s="6"/>
      <c r="N71" s="6"/>
      <c r="O71" s="6"/>
    </row>
    <row r="72" spans="1:15" x14ac:dyDescent="0.25">
      <c r="A72" s="3" t="s">
        <v>36</v>
      </c>
      <c r="B72" s="4" t="s">
        <v>37</v>
      </c>
      <c r="C72" s="4" t="s">
        <v>38</v>
      </c>
      <c r="D72" s="3" t="s">
        <v>39</v>
      </c>
      <c r="E72" s="3" t="s">
        <v>20</v>
      </c>
      <c r="F72" s="3" t="s">
        <v>29</v>
      </c>
      <c r="G72" s="6">
        <v>0.47099999999999997</v>
      </c>
      <c r="H72" s="6">
        <v>0.45750000000000002</v>
      </c>
      <c r="I72" s="6">
        <v>0.46</v>
      </c>
      <c r="J72" s="6">
        <v>0.46500000000000002</v>
      </c>
      <c r="K72" s="6">
        <v>0.46750000000000003</v>
      </c>
      <c r="L72" s="6"/>
      <c r="M72" s="6"/>
      <c r="N72" s="6"/>
      <c r="O72" s="6"/>
    </row>
    <row r="73" spans="1:15" x14ac:dyDescent="0.25">
      <c r="A73" s="3" t="s">
        <v>36</v>
      </c>
      <c r="B73" s="4" t="s">
        <v>37</v>
      </c>
      <c r="C73" s="4" t="s">
        <v>38</v>
      </c>
      <c r="D73" s="3" t="s">
        <v>39</v>
      </c>
      <c r="E73" s="3" t="s">
        <v>20</v>
      </c>
      <c r="F73" s="3" t="s">
        <v>15</v>
      </c>
      <c r="G73" s="6">
        <v>0.49</v>
      </c>
      <c r="H73" s="6">
        <v>0.49249999999999999</v>
      </c>
      <c r="I73" s="6">
        <v>0.46750000000000003</v>
      </c>
      <c r="J73" s="6">
        <v>0.46250000000000002</v>
      </c>
      <c r="K73" s="6">
        <v>0.46</v>
      </c>
      <c r="L73" s="6"/>
      <c r="M73" s="6"/>
      <c r="N73" s="6"/>
      <c r="O73" s="6"/>
    </row>
    <row r="74" spans="1:15" x14ac:dyDescent="0.25">
      <c r="A74" s="3" t="s">
        <v>36</v>
      </c>
      <c r="B74" s="4" t="s">
        <v>37</v>
      </c>
      <c r="C74" s="4" t="s">
        <v>38</v>
      </c>
      <c r="D74" s="3" t="s">
        <v>39</v>
      </c>
      <c r="E74" s="3" t="s">
        <v>20</v>
      </c>
      <c r="F74" s="3" t="s">
        <v>17</v>
      </c>
      <c r="G74" s="6">
        <v>2.5999999999999999E-2</v>
      </c>
      <c r="H74" s="6">
        <v>2.5000000000000001E-2</v>
      </c>
      <c r="I74" s="6">
        <v>2.5000000000000001E-2</v>
      </c>
      <c r="J74" s="6">
        <v>2.75E-2</v>
      </c>
      <c r="K74" s="6">
        <v>2.75E-2</v>
      </c>
      <c r="L74" s="6"/>
      <c r="M74" s="6"/>
      <c r="N74" s="6"/>
      <c r="O74" s="6"/>
    </row>
    <row r="75" spans="1:15" x14ac:dyDescent="0.25">
      <c r="A75" s="3" t="s">
        <v>36</v>
      </c>
      <c r="B75" s="4" t="s">
        <v>37</v>
      </c>
      <c r="C75" s="4" t="s">
        <v>38</v>
      </c>
      <c r="D75" s="3" t="s">
        <v>39</v>
      </c>
      <c r="E75" s="3" t="s">
        <v>20</v>
      </c>
      <c r="F75" s="3" t="s">
        <v>18</v>
      </c>
      <c r="G75" s="6">
        <v>-3.0000000000000001E-3</v>
      </c>
      <c r="H75" s="6">
        <v>-1.0999999999999999E-2</v>
      </c>
      <c r="I75" s="6">
        <v>-3.0000000000000001E-3</v>
      </c>
      <c r="J75" s="6">
        <v>-2E-3</v>
      </c>
      <c r="K75" s="6">
        <v>-1E-3</v>
      </c>
      <c r="L75" s="6">
        <v>0</v>
      </c>
      <c r="M75" s="6"/>
      <c r="N75" s="6"/>
      <c r="O75" s="6"/>
    </row>
    <row r="76" spans="1:15" x14ac:dyDescent="0.25">
      <c r="A76" s="3" t="s">
        <v>36</v>
      </c>
      <c r="B76" s="4" t="s">
        <v>37</v>
      </c>
      <c r="C76" s="4" t="s">
        <v>38</v>
      </c>
      <c r="D76" s="3" t="s">
        <v>39</v>
      </c>
      <c r="E76" s="3" t="s">
        <v>20</v>
      </c>
      <c r="F76" s="3" t="s">
        <v>24</v>
      </c>
      <c r="G76" s="6">
        <v>2.8000000000000001E-2</v>
      </c>
      <c r="H76" s="6">
        <v>2.8000000000000001E-2</v>
      </c>
      <c r="I76" s="6">
        <v>2.7E-2</v>
      </c>
      <c r="J76" s="6">
        <v>3.1E-2</v>
      </c>
      <c r="K76" s="6">
        <v>3.3000000000000002E-2</v>
      </c>
      <c r="L76" s="6">
        <v>3.5000000000000003E-2</v>
      </c>
      <c r="M76" s="6"/>
      <c r="N76" s="6"/>
      <c r="O76" s="6"/>
    </row>
    <row r="77" spans="1:15" x14ac:dyDescent="0.25">
      <c r="A77" s="3" t="s">
        <v>36</v>
      </c>
      <c r="B77" s="4" t="s">
        <v>37</v>
      </c>
      <c r="C77" s="4" t="s">
        <v>38</v>
      </c>
      <c r="D77" s="3" t="s">
        <v>39</v>
      </c>
      <c r="E77" s="3" t="s">
        <v>20</v>
      </c>
      <c r="F77" s="3" t="s">
        <v>25</v>
      </c>
      <c r="G77" s="6">
        <v>6.9000000000000006E-2</v>
      </c>
      <c r="H77" s="6">
        <v>0.03</v>
      </c>
      <c r="I77" s="6">
        <v>2.75E-2</v>
      </c>
      <c r="J77" s="6">
        <v>2.75E-2</v>
      </c>
      <c r="K77" s="6">
        <v>2.75E-2</v>
      </c>
      <c r="L77" s="6">
        <v>2.75E-2</v>
      </c>
      <c r="M77" s="6"/>
      <c r="N77" s="6"/>
      <c r="O77" s="6"/>
    </row>
    <row r="78" spans="1:15" x14ac:dyDescent="0.25">
      <c r="A78" s="3" t="s">
        <v>36</v>
      </c>
      <c r="B78" s="4" t="s">
        <v>37</v>
      </c>
      <c r="C78" s="4" t="s">
        <v>38</v>
      </c>
      <c r="D78" s="3" t="s">
        <v>39</v>
      </c>
      <c r="E78" s="3" t="s">
        <v>20</v>
      </c>
      <c r="F78" s="3" t="s">
        <v>19</v>
      </c>
      <c r="G78" s="6">
        <v>6.9999999999999993E-3</v>
      </c>
      <c r="H78" s="6">
        <v>7.4999999999999997E-3</v>
      </c>
      <c r="I78" s="6">
        <v>0.01</v>
      </c>
      <c r="J78" s="6">
        <v>0.01</v>
      </c>
      <c r="K78" s="6">
        <v>1.2500000000000001E-2</v>
      </c>
      <c r="L78" s="6"/>
      <c r="M78" s="6"/>
      <c r="N78" s="6"/>
      <c r="O78" s="6"/>
    </row>
    <row r="79" spans="1:15" x14ac:dyDescent="0.25">
      <c r="A79" s="3" t="s">
        <v>40</v>
      </c>
      <c r="B79" s="4" t="s">
        <v>41</v>
      </c>
      <c r="C79" s="4" t="s">
        <v>42</v>
      </c>
      <c r="D79" s="5">
        <v>45063</v>
      </c>
      <c r="E79" s="3" t="s">
        <v>9</v>
      </c>
      <c r="F79" s="3" t="s">
        <v>10</v>
      </c>
      <c r="G79" s="6">
        <v>3.7999999999999999E-2</v>
      </c>
      <c r="H79" s="6">
        <v>0.01</v>
      </c>
      <c r="I79" s="6">
        <v>0.01</v>
      </c>
      <c r="J79" s="6">
        <v>8.0000000000000002E-3</v>
      </c>
      <c r="K79" s="6">
        <v>1.0999999999999999E-2</v>
      </c>
      <c r="L79" s="6">
        <v>1.4E-2</v>
      </c>
      <c r="M79" s="6">
        <v>1.0999999999999999E-2</v>
      </c>
      <c r="N79" s="6">
        <v>1.2999999999999999E-2</v>
      </c>
      <c r="O79" s="6">
        <v>1.2999999999999999E-2</v>
      </c>
    </row>
    <row r="80" spans="1:15" x14ac:dyDescent="0.25">
      <c r="A80" s="3" t="s">
        <v>40</v>
      </c>
      <c r="B80" s="4" t="s">
        <v>41</v>
      </c>
      <c r="C80" s="4" t="s">
        <v>42</v>
      </c>
      <c r="D80" s="5">
        <v>45063</v>
      </c>
      <c r="E80" s="3" t="s">
        <v>9</v>
      </c>
      <c r="F80" s="3" t="s">
        <v>11</v>
      </c>
      <c r="G80" s="6">
        <v>0.11700000000000001</v>
      </c>
      <c r="H80" s="6">
        <v>2.5000000000000001E-2</v>
      </c>
      <c r="I80" s="6">
        <v>3.7000000000000012E-2</v>
      </c>
      <c r="J80" s="6">
        <v>2.5999999999999999E-2</v>
      </c>
      <c r="K80" s="6">
        <v>2.8000000000000001E-2</v>
      </c>
      <c r="L80" s="6">
        <v>3.2000000000000001E-2</v>
      </c>
      <c r="M80" s="6">
        <v>3.1E-2</v>
      </c>
      <c r="N80" s="6">
        <v>3.3000000000000002E-2</v>
      </c>
      <c r="O80" s="6">
        <v>3.3000000000000002E-2</v>
      </c>
    </row>
    <row r="81" spans="1:15" x14ac:dyDescent="0.25">
      <c r="A81" s="3" t="s">
        <v>40</v>
      </c>
      <c r="B81" s="4" t="s">
        <v>41</v>
      </c>
      <c r="C81" s="4" t="s">
        <v>42</v>
      </c>
      <c r="D81" s="5">
        <v>45063</v>
      </c>
      <c r="E81" s="3" t="s">
        <v>9</v>
      </c>
      <c r="F81" s="3" t="s">
        <v>12</v>
      </c>
      <c r="G81" s="6">
        <v>3.3000000000000002E-2</v>
      </c>
      <c r="H81" s="6">
        <v>1.7999999999999999E-2</v>
      </c>
      <c r="I81" s="6">
        <v>8.0000000000000002E-3</v>
      </c>
      <c r="J81" s="6">
        <v>6.9999999999999993E-3</v>
      </c>
      <c r="K81" s="6">
        <v>4.0000000000000001E-3</v>
      </c>
      <c r="L81" s="6">
        <v>4.0000000000000001E-3</v>
      </c>
      <c r="M81" s="6">
        <v>1E-3</v>
      </c>
      <c r="N81" s="6">
        <v>1E-3</v>
      </c>
      <c r="O81" s="6">
        <v>1E-3</v>
      </c>
    </row>
    <row r="82" spans="1:15" x14ac:dyDescent="0.25">
      <c r="A82" s="3" t="s">
        <v>40</v>
      </c>
      <c r="B82" s="4" t="s">
        <v>41</v>
      </c>
      <c r="C82" s="4" t="s">
        <v>42</v>
      </c>
      <c r="D82" s="5">
        <v>45063</v>
      </c>
      <c r="E82" s="3" t="s">
        <v>9</v>
      </c>
      <c r="F82" s="3" t="s">
        <v>13</v>
      </c>
      <c r="G82" s="6">
        <v>0.29799999999999999</v>
      </c>
      <c r="H82" s="6">
        <v>0.27900000000000003</v>
      </c>
      <c r="I82" s="6">
        <v>0.27700000000000002</v>
      </c>
      <c r="J82" s="6">
        <v>0.27100000000000002</v>
      </c>
      <c r="K82" s="6">
        <v>0.27</v>
      </c>
      <c r="L82" s="6">
        <v>0.26900000000000002</v>
      </c>
      <c r="M82" s="6">
        <v>0.27</v>
      </c>
      <c r="N82" s="6">
        <v>0.27200000000000002</v>
      </c>
      <c r="O82" s="6">
        <v>0.27400000000000002</v>
      </c>
    </row>
    <row r="83" spans="1:15" x14ac:dyDescent="0.25">
      <c r="A83" s="3" t="s">
        <v>40</v>
      </c>
      <c r="B83" s="4" t="s">
        <v>41</v>
      </c>
      <c r="C83" s="4" t="s">
        <v>42</v>
      </c>
      <c r="D83" s="5">
        <v>45063</v>
      </c>
      <c r="E83" s="3" t="s">
        <v>9</v>
      </c>
      <c r="F83" s="3" t="s">
        <v>14</v>
      </c>
      <c r="G83" s="6">
        <v>0.46500000000000002</v>
      </c>
      <c r="H83" s="6">
        <v>0.45900000000000002</v>
      </c>
      <c r="I83" s="6">
        <v>0.45500000000000002</v>
      </c>
      <c r="J83" s="6">
        <v>0.46500000000000002</v>
      </c>
      <c r="K83" s="6">
        <v>0.47299999999999998</v>
      </c>
      <c r="L83" s="6">
        <v>0.47699999999999998</v>
      </c>
      <c r="M83" s="6">
        <v>0.47799999999999998</v>
      </c>
      <c r="N83" s="6">
        <v>0.47899999999999998</v>
      </c>
      <c r="O83" s="6">
        <v>0.47799999999999998</v>
      </c>
    </row>
    <row r="84" spans="1:15" x14ac:dyDescent="0.25">
      <c r="A84" s="3" t="s">
        <v>40</v>
      </c>
      <c r="B84" s="4" t="s">
        <v>41</v>
      </c>
      <c r="C84" s="4" t="s">
        <v>42</v>
      </c>
      <c r="D84" s="5">
        <v>45063</v>
      </c>
      <c r="E84" s="3" t="s">
        <v>9</v>
      </c>
      <c r="F84" s="3" t="s">
        <v>15</v>
      </c>
      <c r="G84" s="6">
        <v>0.435</v>
      </c>
      <c r="H84" s="6">
        <v>0.44400000000000001</v>
      </c>
      <c r="I84" s="6">
        <v>0.45200000000000001</v>
      </c>
      <c r="J84" s="6">
        <v>0.46300000000000002</v>
      </c>
      <c r="K84" s="6">
        <v>0.47299999999999998</v>
      </c>
      <c r="L84" s="6">
        <v>0.47699999999999998</v>
      </c>
      <c r="M84" s="6">
        <v>0.47899999999999998</v>
      </c>
      <c r="N84" s="6">
        <v>0.48</v>
      </c>
      <c r="O84" s="6">
        <v>0.48</v>
      </c>
    </row>
    <row r="85" spans="1:15" x14ac:dyDescent="0.25">
      <c r="A85" s="3" t="s">
        <v>40</v>
      </c>
      <c r="B85" s="4" t="s">
        <v>41</v>
      </c>
      <c r="C85" s="4" t="s">
        <v>42</v>
      </c>
      <c r="D85" s="5">
        <v>45063</v>
      </c>
      <c r="E85" s="3" t="s">
        <v>9</v>
      </c>
      <c r="F85" s="3" t="s">
        <v>16</v>
      </c>
      <c r="G85" s="6">
        <v>-1.0999999999999999E-2</v>
      </c>
      <c r="H85" s="6">
        <v>4.5999999999999999E-2</v>
      </c>
      <c r="I85" s="6">
        <v>5.5E-2</v>
      </c>
      <c r="J85" s="6">
        <v>5.2999999999999999E-2</v>
      </c>
      <c r="K85" s="6">
        <v>4.9000000000000002E-2</v>
      </c>
      <c r="L85" s="6">
        <v>0.04</v>
      </c>
      <c r="M85" s="6">
        <v>3.7000000000000012E-2</v>
      </c>
      <c r="N85" s="6">
        <v>3.4000000000000002E-2</v>
      </c>
      <c r="O85" s="6">
        <v>3.4000000000000002E-2</v>
      </c>
    </row>
    <row r="86" spans="1:15" x14ac:dyDescent="0.25">
      <c r="A86" s="3" t="s">
        <v>40</v>
      </c>
      <c r="B86" s="4" t="s">
        <v>41</v>
      </c>
      <c r="C86" s="4" t="s">
        <v>42</v>
      </c>
      <c r="D86" s="5">
        <v>45063</v>
      </c>
      <c r="E86" s="3" t="s">
        <v>9</v>
      </c>
      <c r="F86" s="3" t="s">
        <v>17</v>
      </c>
      <c r="G86" s="6">
        <v>3.1E-2</v>
      </c>
      <c r="H86" s="6">
        <v>3.3000000000000002E-2</v>
      </c>
      <c r="I86" s="6">
        <v>3.3000000000000002E-2</v>
      </c>
      <c r="J86" s="6">
        <v>3.5000000000000003E-2</v>
      </c>
      <c r="K86" s="6">
        <v>3.5000000000000003E-2</v>
      </c>
      <c r="L86" s="6">
        <v>3.5000000000000003E-2</v>
      </c>
      <c r="M86" s="6">
        <v>3.5000000000000003E-2</v>
      </c>
      <c r="N86" s="6">
        <v>3.5000000000000003E-2</v>
      </c>
      <c r="O86" s="6">
        <v>3.5000000000000003E-2</v>
      </c>
    </row>
    <row r="87" spans="1:15" x14ac:dyDescent="0.25">
      <c r="A87" s="3" t="s">
        <v>40</v>
      </c>
      <c r="B87" s="4" t="s">
        <v>41</v>
      </c>
      <c r="C87" s="4" t="s">
        <v>42</v>
      </c>
      <c r="D87" s="5">
        <v>45063</v>
      </c>
      <c r="E87" s="3" t="s">
        <v>9</v>
      </c>
      <c r="F87" s="3" t="s">
        <v>18</v>
      </c>
      <c r="G87" s="6">
        <v>0.01</v>
      </c>
      <c r="H87" s="6">
        <v>2E-3</v>
      </c>
      <c r="I87" s="6">
        <v>0</v>
      </c>
      <c r="J87" s="6">
        <v>-2E-3</v>
      </c>
      <c r="K87" s="6">
        <v>-2E-3</v>
      </c>
      <c r="L87" s="6">
        <v>-1E-3</v>
      </c>
      <c r="M87" s="6">
        <v>-1E-3</v>
      </c>
      <c r="N87" s="6">
        <v>0</v>
      </c>
      <c r="O87" s="6">
        <v>0</v>
      </c>
    </row>
    <row r="88" spans="1:15" x14ac:dyDescent="0.25">
      <c r="A88" s="3" t="s">
        <v>40</v>
      </c>
      <c r="B88" s="4" t="s">
        <v>41</v>
      </c>
      <c r="C88" s="4" t="s">
        <v>42</v>
      </c>
      <c r="D88" s="5">
        <v>45063</v>
      </c>
      <c r="E88" s="3" t="s">
        <v>9</v>
      </c>
      <c r="F88" s="3" t="s">
        <v>19</v>
      </c>
      <c r="G88" s="6">
        <v>3.0000000000000001E-3</v>
      </c>
      <c r="H88" s="6">
        <v>3.0000000000000001E-3</v>
      </c>
      <c r="I88" s="6">
        <v>4.0000000000000001E-3</v>
      </c>
      <c r="J88" s="6">
        <v>5.0000000000000001E-3</v>
      </c>
      <c r="K88" s="6">
        <v>4.0000000000000001E-3</v>
      </c>
      <c r="L88" s="6">
        <v>3.0000000000000001E-3</v>
      </c>
      <c r="M88" s="6">
        <v>3.0000000000000001E-3</v>
      </c>
      <c r="N88" s="6">
        <v>3.0000000000000001E-3</v>
      </c>
      <c r="O88" s="6">
        <v>3.0000000000000001E-3</v>
      </c>
    </row>
    <row r="89" spans="1:15" x14ac:dyDescent="0.25">
      <c r="A89" s="3" t="s">
        <v>40</v>
      </c>
      <c r="B89" s="4" t="s">
        <v>41</v>
      </c>
      <c r="C89" s="4" t="s">
        <v>42</v>
      </c>
      <c r="D89" s="8" t="s">
        <v>43</v>
      </c>
      <c r="E89" s="3" t="s">
        <v>20</v>
      </c>
      <c r="F89" s="3" t="s">
        <v>10</v>
      </c>
      <c r="G89" s="6">
        <v>3.7999999999999999E-2</v>
      </c>
      <c r="H89" s="6">
        <v>6.0000000000000001E-3</v>
      </c>
      <c r="I89" s="6">
        <v>1.4E-2</v>
      </c>
      <c r="J89" s="6">
        <v>1.0999999999999999E-2</v>
      </c>
      <c r="K89" s="6">
        <v>5.0000000000000001E-3</v>
      </c>
      <c r="L89" s="6">
        <v>5.0000000000000001E-3</v>
      </c>
      <c r="M89" s="6">
        <v>1.2E-2</v>
      </c>
      <c r="N89" s="6">
        <v>0.01</v>
      </c>
      <c r="O89" s="6">
        <v>1.2E-2</v>
      </c>
    </row>
    <row r="90" spans="1:15" x14ac:dyDescent="0.25">
      <c r="A90" s="3" t="s">
        <v>40</v>
      </c>
      <c r="B90" s="4" t="s">
        <v>41</v>
      </c>
      <c r="C90" s="4" t="s">
        <v>42</v>
      </c>
      <c r="D90" s="8" t="s">
        <v>43</v>
      </c>
      <c r="E90" s="3" t="s">
        <v>20</v>
      </c>
      <c r="F90" s="3" t="s">
        <v>11</v>
      </c>
      <c r="G90" s="6">
        <v>0.11700000000000001</v>
      </c>
      <c r="H90" s="6">
        <v>-1.4E-2</v>
      </c>
      <c r="I90" s="6">
        <v>3.9E-2</v>
      </c>
      <c r="J90" s="6">
        <v>0.03</v>
      </c>
      <c r="K90" s="6">
        <v>0.03</v>
      </c>
      <c r="L90" s="6">
        <v>2.5999999999999999E-2</v>
      </c>
      <c r="M90" s="6">
        <v>3.2000000000000001E-2</v>
      </c>
      <c r="N90" s="6">
        <v>0.03</v>
      </c>
      <c r="O90" s="6">
        <v>3.2000000000000001E-2</v>
      </c>
    </row>
    <row r="91" spans="1:15" x14ac:dyDescent="0.25">
      <c r="A91" s="3" t="s">
        <v>40</v>
      </c>
      <c r="B91" s="4" t="s">
        <v>41</v>
      </c>
      <c r="C91" s="4" t="s">
        <v>42</v>
      </c>
      <c r="D91" s="8" t="s">
        <v>43</v>
      </c>
      <c r="E91" s="3" t="s">
        <v>20</v>
      </c>
      <c r="F91" s="3" t="s">
        <v>12</v>
      </c>
      <c r="G91" s="6">
        <v>3.3000000000000002E-2</v>
      </c>
      <c r="H91" s="6">
        <v>1.9E-2</v>
      </c>
      <c r="I91" s="6">
        <v>6.0000000000000001E-3</v>
      </c>
      <c r="J91" s="6">
        <v>4.0000000000000001E-3</v>
      </c>
      <c r="K91" s="6">
        <v>-2E-3</v>
      </c>
      <c r="L91" s="6">
        <v>0</v>
      </c>
      <c r="M91" s="6">
        <v>-2E-3</v>
      </c>
      <c r="N91" s="6">
        <v>-4.0000000000000001E-3</v>
      </c>
      <c r="O91" s="6">
        <v>-5.0000000000000001E-3</v>
      </c>
    </row>
    <row r="92" spans="1:15" x14ac:dyDescent="0.25">
      <c r="A92" s="3" t="s">
        <v>40</v>
      </c>
      <c r="B92" s="4" t="s">
        <v>41</v>
      </c>
      <c r="C92" s="4" t="s">
        <v>42</v>
      </c>
      <c r="D92" s="8" t="s">
        <v>43</v>
      </c>
      <c r="E92" s="3" t="s">
        <v>20</v>
      </c>
      <c r="F92" s="3" t="s">
        <v>13</v>
      </c>
      <c r="G92" s="6">
        <v>0.29799999999999999</v>
      </c>
      <c r="H92" s="6">
        <v>0.309</v>
      </c>
      <c r="I92" s="6">
        <v>0.29699999999999999</v>
      </c>
      <c r="J92" s="6">
        <v>0.30599999999999999</v>
      </c>
      <c r="K92" s="6">
        <v>0.317</v>
      </c>
      <c r="L92" s="6">
        <v>0.32500000000000001</v>
      </c>
      <c r="M92" s="6">
        <v>0.33400000000000002</v>
      </c>
      <c r="N92" s="6">
        <v>0.34300000000000003</v>
      </c>
      <c r="O92" s="6">
        <v>0.35099999999999998</v>
      </c>
    </row>
    <row r="93" spans="1:15" x14ac:dyDescent="0.25">
      <c r="A93" s="3" t="s">
        <v>40</v>
      </c>
      <c r="B93" s="4" t="s">
        <v>41</v>
      </c>
      <c r="C93" s="4" t="s">
        <v>42</v>
      </c>
      <c r="D93" s="8" t="s">
        <v>43</v>
      </c>
      <c r="E93" s="3" t="s">
        <v>20</v>
      </c>
      <c r="F93" s="3" t="s">
        <v>29</v>
      </c>
      <c r="G93" s="6">
        <v>0.46500000000000002</v>
      </c>
      <c r="H93" s="6">
        <v>0.47299999999999998</v>
      </c>
      <c r="I93" s="6">
        <v>0.46400000000000002</v>
      </c>
      <c r="J93" s="6">
        <v>0.47</v>
      </c>
      <c r="K93" s="6">
        <v>0.47399999999999998</v>
      </c>
      <c r="L93" s="6">
        <v>0.48399999999999999</v>
      </c>
      <c r="M93" s="6">
        <v>0.48499999999999999</v>
      </c>
      <c r="N93" s="6">
        <v>0.48599999999999999</v>
      </c>
      <c r="O93" s="6">
        <v>0.48599999999999999</v>
      </c>
    </row>
    <row r="94" spans="1:15" x14ac:dyDescent="0.25">
      <c r="A94" s="3" t="s">
        <v>40</v>
      </c>
      <c r="B94" s="4" t="s">
        <v>41</v>
      </c>
      <c r="C94" s="4" t="s">
        <v>42</v>
      </c>
      <c r="D94" s="8" t="s">
        <v>43</v>
      </c>
      <c r="E94" s="3" t="s">
        <v>20</v>
      </c>
      <c r="F94" s="3" t="s">
        <v>15</v>
      </c>
      <c r="G94" s="6">
        <v>0.435</v>
      </c>
      <c r="H94" s="6">
        <v>0.46100000000000002</v>
      </c>
      <c r="I94" s="6">
        <v>0.46500000000000002</v>
      </c>
      <c r="J94" s="6">
        <v>0.47199999999999998</v>
      </c>
      <c r="K94" s="6">
        <v>0.48099999999999998</v>
      </c>
      <c r="L94" s="6">
        <v>0.48799999999999999</v>
      </c>
      <c r="M94" s="6">
        <v>0.49099999999999999</v>
      </c>
      <c r="N94" s="6">
        <v>0.49399999999999999</v>
      </c>
      <c r="O94" s="6">
        <v>0.49399999999999999</v>
      </c>
    </row>
    <row r="95" spans="1:15" x14ac:dyDescent="0.25">
      <c r="A95" s="3" t="s">
        <v>40</v>
      </c>
      <c r="B95" s="4" t="s">
        <v>41</v>
      </c>
      <c r="C95" s="4" t="s">
        <v>42</v>
      </c>
      <c r="D95" s="8" t="s">
        <v>43</v>
      </c>
      <c r="E95" s="3" t="s">
        <v>20</v>
      </c>
      <c r="F95" s="3" t="s">
        <v>18</v>
      </c>
      <c r="G95" s="6">
        <v>3.1E-2</v>
      </c>
      <c r="H95" s="6">
        <v>0.02</v>
      </c>
      <c r="I95" s="6">
        <v>1.2E-2</v>
      </c>
      <c r="J95" s="6">
        <v>8.0000000000000002E-3</v>
      </c>
      <c r="K95" s="6">
        <v>4.0000000000000001E-3</v>
      </c>
      <c r="L95" s="6">
        <v>0</v>
      </c>
      <c r="M95" s="6">
        <v>0</v>
      </c>
      <c r="N95" s="6">
        <v>0</v>
      </c>
      <c r="O95" s="6">
        <v>0</v>
      </c>
    </row>
    <row r="96" spans="1:15" x14ac:dyDescent="0.25">
      <c r="A96" s="3" t="s">
        <v>44</v>
      </c>
      <c r="B96" s="4" t="s">
        <v>45</v>
      </c>
      <c r="C96" s="4" t="s">
        <v>46</v>
      </c>
      <c r="D96" s="5">
        <v>45022</v>
      </c>
      <c r="E96" s="3" t="s">
        <v>20</v>
      </c>
      <c r="F96" s="3" t="s">
        <v>10</v>
      </c>
      <c r="G96" s="6">
        <v>-1.2999999999999999E-2</v>
      </c>
      <c r="H96" s="6">
        <v>-1.4999999999999999E-2</v>
      </c>
      <c r="I96" s="6">
        <v>0.03</v>
      </c>
      <c r="J96" s="6">
        <v>2.5000000000000001E-2</v>
      </c>
      <c r="K96" s="6">
        <v>2.3E-2</v>
      </c>
      <c r="L96" s="6">
        <v>0.02</v>
      </c>
      <c r="M96" s="6"/>
      <c r="N96" s="6"/>
      <c r="O96" s="6"/>
    </row>
    <row r="97" spans="1:15" x14ac:dyDescent="0.25">
      <c r="A97" s="3" t="s">
        <v>44</v>
      </c>
      <c r="B97" s="4" t="s">
        <v>45</v>
      </c>
      <c r="C97" s="4" t="s">
        <v>46</v>
      </c>
      <c r="D97" s="5">
        <v>45022</v>
      </c>
      <c r="E97" s="3" t="s">
        <v>20</v>
      </c>
      <c r="F97" s="3" t="s">
        <v>11</v>
      </c>
      <c r="G97" s="6">
        <v>0.151</v>
      </c>
      <c r="H97" s="6">
        <v>0.06</v>
      </c>
      <c r="I97" s="6">
        <v>5.7000000000000002E-2</v>
      </c>
      <c r="J97" s="6">
        <v>4.7E-2</v>
      </c>
      <c r="K97" s="6">
        <v>4.2000000000000003E-2</v>
      </c>
      <c r="L97" s="6">
        <v>4.0999999999999988E-2</v>
      </c>
      <c r="M97" s="6"/>
      <c r="N97" s="6"/>
      <c r="O97" s="6"/>
    </row>
    <row r="98" spans="1:15" x14ac:dyDescent="0.25">
      <c r="A98" s="3" t="s">
        <v>44</v>
      </c>
      <c r="B98" s="4" t="s">
        <v>45</v>
      </c>
      <c r="C98" s="4" t="s">
        <v>46</v>
      </c>
      <c r="D98" s="5">
        <v>45022</v>
      </c>
      <c r="E98" s="3" t="s">
        <v>20</v>
      </c>
      <c r="F98" s="3" t="s">
        <v>12</v>
      </c>
      <c r="G98" s="6">
        <v>-9.0000000000000011E-3</v>
      </c>
      <c r="H98" s="6">
        <v>-4.2999999999999997E-2</v>
      </c>
      <c r="I98" s="6">
        <v>-4.2000000000000003E-2</v>
      </c>
      <c r="J98" s="6">
        <v>-0.04</v>
      </c>
      <c r="K98" s="6">
        <v>-4.4999999999999998E-2</v>
      </c>
      <c r="L98" s="6">
        <v>-4.2000000000000003E-2</v>
      </c>
      <c r="M98" s="6"/>
      <c r="N98" s="6"/>
      <c r="O98" s="6"/>
    </row>
    <row r="99" spans="1:15" x14ac:dyDescent="0.25">
      <c r="A99" s="3" t="s">
        <v>44</v>
      </c>
      <c r="B99" s="4" t="s">
        <v>45</v>
      </c>
      <c r="C99" s="4" t="s">
        <v>46</v>
      </c>
      <c r="D99" s="5">
        <v>45022</v>
      </c>
      <c r="E99" s="3" t="s">
        <v>20</v>
      </c>
      <c r="F99" s="3" t="s">
        <v>13</v>
      </c>
      <c r="G99" s="6">
        <v>0.184</v>
      </c>
      <c r="H99" s="6">
        <v>0.20200000000000001</v>
      </c>
      <c r="I99" s="6">
        <v>0.23599999999999999</v>
      </c>
      <c r="J99" s="6">
        <v>0.27100000000000002</v>
      </c>
      <c r="K99" s="6">
        <v>0.30399999999999999</v>
      </c>
      <c r="L99" s="6">
        <v>0.33</v>
      </c>
      <c r="M99" s="6"/>
      <c r="N99" s="6"/>
      <c r="O99" s="6"/>
    </row>
    <row r="100" spans="1:15" x14ac:dyDescent="0.25">
      <c r="A100" s="3" t="s">
        <v>44</v>
      </c>
      <c r="B100" s="4" t="s">
        <v>45</v>
      </c>
      <c r="C100" s="4" t="s">
        <v>46</v>
      </c>
      <c r="D100" s="5">
        <v>45022</v>
      </c>
      <c r="E100" s="3" t="s">
        <v>20</v>
      </c>
      <c r="F100" s="3" t="s">
        <v>29</v>
      </c>
      <c r="G100" s="6">
        <v>0.38500000000000001</v>
      </c>
      <c r="H100" s="6">
        <v>0.38600000000000001</v>
      </c>
      <c r="I100" s="6">
        <v>0.377</v>
      </c>
      <c r="J100" s="6">
        <v>0.376</v>
      </c>
      <c r="K100" s="6">
        <v>0.36899999999999999</v>
      </c>
      <c r="L100" s="6">
        <v>0.36299999999999999</v>
      </c>
      <c r="M100" s="6"/>
      <c r="N100" s="6"/>
      <c r="O100" s="6"/>
    </row>
    <row r="101" spans="1:15" x14ac:dyDescent="0.25">
      <c r="A101" s="3" t="s">
        <v>44</v>
      </c>
      <c r="B101" s="4" t="s">
        <v>45</v>
      </c>
      <c r="C101" s="4" t="s">
        <v>46</v>
      </c>
      <c r="D101" s="5">
        <v>45022</v>
      </c>
      <c r="E101" s="3" t="s">
        <v>20</v>
      </c>
      <c r="F101" s="3" t="s">
        <v>15</v>
      </c>
      <c r="G101" s="6">
        <v>0.39400000000000002</v>
      </c>
      <c r="H101" s="6">
        <v>0.42499999999999999</v>
      </c>
      <c r="I101" s="6">
        <v>0.41299999999999998</v>
      </c>
      <c r="J101" s="6">
        <v>0.40899999999999997</v>
      </c>
      <c r="K101" s="6">
        <v>0.40500000000000003</v>
      </c>
      <c r="L101" s="6">
        <v>0.39500000000000002</v>
      </c>
      <c r="M101" s="6"/>
      <c r="N101" s="6"/>
      <c r="O101" s="6"/>
    </row>
    <row r="102" spans="1:15" x14ac:dyDescent="0.25">
      <c r="A102" s="3" t="s">
        <v>44</v>
      </c>
      <c r="B102" s="4" t="s">
        <v>45</v>
      </c>
      <c r="C102" s="4" t="s">
        <v>46</v>
      </c>
      <c r="D102" s="5">
        <v>45022</v>
      </c>
      <c r="E102" s="3" t="s">
        <v>20</v>
      </c>
      <c r="F102" s="3" t="s">
        <v>16</v>
      </c>
      <c r="G102" s="6">
        <v>9.3000000000000013E-2</v>
      </c>
      <c r="H102" s="6">
        <v>0.14299999999999999</v>
      </c>
      <c r="I102" s="6">
        <v>2.8000000000000001E-2</v>
      </c>
      <c r="J102" s="6">
        <v>3.7000000000000012E-2</v>
      </c>
      <c r="K102" s="6">
        <v>3.2000000000000001E-2</v>
      </c>
      <c r="L102" s="6">
        <v>1.6E-2</v>
      </c>
      <c r="M102" s="6"/>
      <c r="N102" s="6"/>
      <c r="O102" s="6"/>
    </row>
    <row r="103" spans="1:15" x14ac:dyDescent="0.25">
      <c r="A103" s="3" t="s">
        <v>44</v>
      </c>
      <c r="B103" s="4" t="s">
        <v>45</v>
      </c>
      <c r="C103" s="4" t="s">
        <v>46</v>
      </c>
      <c r="D103" s="5">
        <v>45022</v>
      </c>
      <c r="E103" s="3" t="s">
        <v>20</v>
      </c>
      <c r="F103" s="3" t="s">
        <v>17</v>
      </c>
      <c r="G103" s="6">
        <v>5.7000000000000002E-2</v>
      </c>
      <c r="H103" s="6">
        <v>5.5E-2</v>
      </c>
      <c r="I103" s="6">
        <v>5.2999999999999999E-2</v>
      </c>
      <c r="J103" s="6">
        <v>5.0999999999999997E-2</v>
      </c>
      <c r="K103" s="6">
        <v>5.2999999999999999E-2</v>
      </c>
      <c r="L103" s="6">
        <v>4.9000000000000002E-2</v>
      </c>
      <c r="M103" s="6"/>
      <c r="N103" s="6"/>
      <c r="O103" s="6"/>
    </row>
    <row r="104" spans="1:15" x14ac:dyDescent="0.25">
      <c r="A104" s="3" t="s">
        <v>44</v>
      </c>
      <c r="B104" s="4" t="s">
        <v>45</v>
      </c>
      <c r="C104" s="4" t="s">
        <v>46</v>
      </c>
      <c r="D104" s="5">
        <v>45022</v>
      </c>
      <c r="E104" s="3" t="s">
        <v>20</v>
      </c>
      <c r="F104" s="3" t="s">
        <v>18</v>
      </c>
      <c r="G104" s="6">
        <v>-9.0000000000000011E-3</v>
      </c>
      <c r="H104" s="6">
        <v>-4.9000000000000002E-2</v>
      </c>
      <c r="I104" s="6">
        <v>-3.4000000000000002E-2</v>
      </c>
      <c r="J104" s="6">
        <v>-2.1000000000000001E-2</v>
      </c>
      <c r="K104" s="6">
        <v>-1.0999999999999999E-2</v>
      </c>
      <c r="L104" s="6">
        <v>-5.0000000000000001E-3</v>
      </c>
      <c r="M104" s="6"/>
      <c r="N104" s="6"/>
      <c r="O104" s="6"/>
    </row>
    <row r="105" spans="1:15" x14ac:dyDescent="0.25">
      <c r="A105" s="3" t="s">
        <v>44</v>
      </c>
      <c r="B105" s="4" t="s">
        <v>45</v>
      </c>
      <c r="C105" s="4" t="s">
        <v>46</v>
      </c>
      <c r="D105" s="5">
        <v>45022</v>
      </c>
      <c r="E105" s="3" t="s">
        <v>20</v>
      </c>
      <c r="F105" s="3" t="s">
        <v>24</v>
      </c>
      <c r="G105" s="6">
        <v>5.5999999999999987E-2</v>
      </c>
      <c r="H105" s="6">
        <v>7.400000000000001E-2</v>
      </c>
      <c r="I105" s="6">
        <v>7.2000000000000008E-2</v>
      </c>
      <c r="J105" s="6">
        <v>6.9000000000000006E-2</v>
      </c>
      <c r="K105" s="6">
        <v>6.6000000000000003E-2</v>
      </c>
      <c r="L105" s="6">
        <v>6.5000000000000002E-2</v>
      </c>
      <c r="M105" s="6"/>
      <c r="N105" s="6"/>
      <c r="O105" s="6"/>
    </row>
    <row r="106" spans="1:15" x14ac:dyDescent="0.25">
      <c r="A106" s="3" t="s">
        <v>44</v>
      </c>
      <c r="B106" s="4" t="s">
        <v>45</v>
      </c>
      <c r="C106" s="4" t="s">
        <v>46</v>
      </c>
      <c r="D106" s="5">
        <v>45022</v>
      </c>
      <c r="E106" s="3" t="s">
        <v>20</v>
      </c>
      <c r="F106" s="3" t="s">
        <v>25</v>
      </c>
      <c r="G106" s="6">
        <v>0.19400000000000001</v>
      </c>
      <c r="H106" s="6">
        <v>9.3000000000000013E-2</v>
      </c>
      <c r="I106" s="6">
        <v>3.1E-2</v>
      </c>
      <c r="J106" s="6">
        <v>2.1999999999999999E-2</v>
      </c>
      <c r="K106" s="6">
        <v>1.4E-2</v>
      </c>
      <c r="L106" s="6">
        <v>0.02</v>
      </c>
      <c r="M106" s="6"/>
      <c r="N106" s="6"/>
      <c r="O106" s="6"/>
    </row>
    <row r="107" spans="1:15" x14ac:dyDescent="0.25">
      <c r="A107" s="3" t="s">
        <v>44</v>
      </c>
      <c r="B107" s="4" t="s">
        <v>45</v>
      </c>
      <c r="C107" s="4" t="s">
        <v>46</v>
      </c>
      <c r="D107" s="5">
        <v>45022</v>
      </c>
      <c r="E107" s="3" t="s">
        <v>20</v>
      </c>
      <c r="F107" s="3" t="s">
        <v>19</v>
      </c>
      <c r="G107" s="6">
        <v>1E-3</v>
      </c>
      <c r="H107" s="6">
        <v>5.0000000000000001E-3</v>
      </c>
      <c r="I107" s="6">
        <v>6.0000000000000001E-3</v>
      </c>
      <c r="J107" s="6">
        <v>6.9999999999999993E-3</v>
      </c>
      <c r="K107" s="6">
        <v>9.0000000000000011E-3</v>
      </c>
      <c r="L107" s="6">
        <v>0.01</v>
      </c>
      <c r="M107" s="6"/>
      <c r="N107" s="6"/>
      <c r="O107" s="6"/>
    </row>
    <row r="108" spans="1:15" x14ac:dyDescent="0.25">
      <c r="A108" s="3" t="s">
        <v>47</v>
      </c>
      <c r="B108" s="4" t="s">
        <v>48</v>
      </c>
      <c r="C108" s="4" t="s">
        <v>49</v>
      </c>
      <c r="D108" s="5">
        <v>45016</v>
      </c>
      <c r="E108" s="3" t="s">
        <v>9</v>
      </c>
      <c r="F108" s="3" t="s">
        <v>10</v>
      </c>
      <c r="G108" s="6">
        <v>5.8999999999999997E-2</v>
      </c>
      <c r="H108" s="6">
        <v>2.5999999999999999E-2</v>
      </c>
      <c r="I108" s="6">
        <v>2.8000000000000001E-2</v>
      </c>
      <c r="J108" s="6"/>
      <c r="K108" s="6"/>
      <c r="L108" s="6"/>
      <c r="M108" s="6"/>
      <c r="N108" s="6"/>
      <c r="O108" s="6"/>
    </row>
    <row r="109" spans="1:15" x14ac:dyDescent="0.25">
      <c r="A109" s="3" t="s">
        <v>47</v>
      </c>
      <c r="B109" s="4" t="s">
        <v>48</v>
      </c>
      <c r="C109" s="4" t="s">
        <v>49</v>
      </c>
      <c r="D109" s="5">
        <v>45046</v>
      </c>
      <c r="E109" s="3" t="s">
        <v>20</v>
      </c>
      <c r="F109" s="3" t="s">
        <v>10</v>
      </c>
      <c r="G109" s="6">
        <v>5.8999999999999997E-2</v>
      </c>
      <c r="H109" s="6">
        <v>2.3E-2</v>
      </c>
      <c r="I109" s="6">
        <v>0.03</v>
      </c>
      <c r="J109" s="6">
        <v>0.03</v>
      </c>
      <c r="K109" s="6">
        <v>2.1000000000000001E-2</v>
      </c>
      <c r="L109" s="6"/>
      <c r="M109" s="6"/>
      <c r="N109" s="6"/>
      <c r="O109" s="6"/>
    </row>
    <row r="110" spans="1:15" x14ac:dyDescent="0.25">
      <c r="A110" s="3" t="s">
        <v>47</v>
      </c>
      <c r="B110" s="4" t="s">
        <v>48</v>
      </c>
      <c r="C110" s="4" t="s">
        <v>49</v>
      </c>
      <c r="D110" s="5">
        <v>45046</v>
      </c>
      <c r="E110" s="3" t="s">
        <v>20</v>
      </c>
      <c r="F110" s="3" t="s">
        <v>11</v>
      </c>
      <c r="G110" s="6">
        <v>0.14499999999999999</v>
      </c>
      <c r="H110" s="6">
        <v>6.5000000000000002E-2</v>
      </c>
      <c r="I110" s="6">
        <v>4.8000000000000001E-2</v>
      </c>
      <c r="J110" s="6">
        <v>0.05</v>
      </c>
      <c r="K110" s="6">
        <v>4.0999999999999988E-2</v>
      </c>
      <c r="L110" s="6"/>
      <c r="M110" s="6"/>
      <c r="N110" s="6"/>
      <c r="O110" s="6"/>
    </row>
    <row r="111" spans="1:15" x14ac:dyDescent="0.25">
      <c r="A111" s="3" t="s">
        <v>47</v>
      </c>
      <c r="B111" s="4" t="s">
        <v>48</v>
      </c>
      <c r="C111" s="4" t="s">
        <v>49</v>
      </c>
      <c r="D111" s="5">
        <v>45046</v>
      </c>
      <c r="E111" s="3" t="s">
        <v>20</v>
      </c>
      <c r="F111" s="3" t="s">
        <v>13</v>
      </c>
      <c r="G111" s="6">
        <v>1.7130000000000001</v>
      </c>
      <c r="H111" s="6">
        <v>1.6259999999999999</v>
      </c>
      <c r="I111" s="6">
        <v>1.508</v>
      </c>
      <c r="J111" s="6">
        <v>1.4259999999999999</v>
      </c>
      <c r="K111" s="6">
        <v>1.3520000000000001</v>
      </c>
      <c r="L111" s="6"/>
      <c r="M111" s="6"/>
      <c r="N111" s="6"/>
      <c r="O111" s="6"/>
    </row>
    <row r="112" spans="1:15" x14ac:dyDescent="0.25">
      <c r="A112" s="3" t="s">
        <v>47</v>
      </c>
      <c r="B112" s="4" t="s">
        <v>48</v>
      </c>
      <c r="C112" s="4" t="s">
        <v>49</v>
      </c>
      <c r="D112" s="5">
        <v>45046</v>
      </c>
      <c r="E112" s="3" t="s">
        <v>20</v>
      </c>
      <c r="F112" s="3" t="s">
        <v>17</v>
      </c>
      <c r="G112" s="6">
        <v>3.5000000000000003E-2</v>
      </c>
      <c r="H112" s="6">
        <v>4.8000000000000001E-2</v>
      </c>
      <c r="I112" s="6">
        <v>5.4000000000000013E-2</v>
      </c>
      <c r="J112" s="6">
        <v>5.7000000000000002E-2</v>
      </c>
      <c r="K112" s="6">
        <v>5.5E-2</v>
      </c>
      <c r="L112" s="6"/>
      <c r="M112" s="6"/>
      <c r="N112" s="6"/>
      <c r="O112" s="6"/>
    </row>
    <row r="113" spans="1:15" x14ac:dyDescent="0.25">
      <c r="A113" s="3" t="s">
        <v>47</v>
      </c>
      <c r="B113" s="4" t="s">
        <v>48</v>
      </c>
      <c r="C113" s="4" t="s">
        <v>49</v>
      </c>
      <c r="D113" s="5">
        <v>45046</v>
      </c>
      <c r="E113" s="3" t="s">
        <v>20</v>
      </c>
      <c r="F113" s="3" t="s">
        <v>24</v>
      </c>
      <c r="G113" s="6">
        <v>0.124</v>
      </c>
      <c r="H113" s="6">
        <v>0.11799999999999999</v>
      </c>
      <c r="I113" s="6">
        <v>0.109</v>
      </c>
      <c r="J113" s="6">
        <v>0.1</v>
      </c>
      <c r="K113" s="6">
        <v>9.8000000000000004E-2</v>
      </c>
      <c r="L113" s="6"/>
      <c r="M113" s="6"/>
      <c r="N113" s="6"/>
      <c r="O113" s="6"/>
    </row>
    <row r="114" spans="1:15" x14ac:dyDescent="0.25">
      <c r="A114" s="3" t="s">
        <v>47</v>
      </c>
      <c r="B114" s="4" t="s">
        <v>48</v>
      </c>
      <c r="C114" s="4" t="s">
        <v>49</v>
      </c>
      <c r="D114" s="5">
        <v>45046</v>
      </c>
      <c r="E114" s="3" t="s">
        <v>20</v>
      </c>
      <c r="F114" s="3" t="s">
        <v>25</v>
      </c>
      <c r="G114" s="6">
        <v>9.3000000000000013E-2</v>
      </c>
      <c r="H114" s="6">
        <v>4.4999999999999998E-2</v>
      </c>
      <c r="I114" s="6">
        <v>2.4E-2</v>
      </c>
      <c r="J114" s="6">
        <v>0.02</v>
      </c>
      <c r="K114" s="6">
        <v>0.02</v>
      </c>
      <c r="L114" s="6"/>
      <c r="M114" s="6"/>
      <c r="N114" s="6"/>
      <c r="O114" s="6"/>
    </row>
    <row r="115" spans="1:15" x14ac:dyDescent="0.25">
      <c r="A115" s="3" t="s">
        <v>50</v>
      </c>
      <c r="B115" s="4" t="s">
        <v>51</v>
      </c>
      <c r="C115" s="4" t="s">
        <v>49</v>
      </c>
      <c r="D115" s="5">
        <v>45061</v>
      </c>
      <c r="E115" s="3" t="s">
        <v>9</v>
      </c>
      <c r="F115" s="3" t="s">
        <v>10</v>
      </c>
      <c r="G115" s="6">
        <v>5.8999999999999997E-2</v>
      </c>
      <c r="H115" s="6">
        <v>2.2131999999999999E-2</v>
      </c>
      <c r="I115" s="6">
        <v>2.1826999999999999E-2</v>
      </c>
      <c r="J115" s="6">
        <v>1.8173999999999999E-2</v>
      </c>
      <c r="K115" s="6">
        <v>1.8488999999999998E-2</v>
      </c>
      <c r="L115" s="6"/>
      <c r="M115" s="6"/>
      <c r="N115" s="6"/>
      <c r="O115" s="6"/>
    </row>
    <row r="116" spans="1:15" x14ac:dyDescent="0.25">
      <c r="A116" s="3" t="s">
        <v>50</v>
      </c>
      <c r="B116" s="4" t="s">
        <v>51</v>
      </c>
      <c r="C116" s="4" t="s">
        <v>49</v>
      </c>
      <c r="D116" s="5">
        <v>45061</v>
      </c>
      <c r="E116" s="3" t="s">
        <v>9</v>
      </c>
      <c r="F116" s="3" t="s">
        <v>11</v>
      </c>
      <c r="G116" s="6">
        <v>0.14499999999999999</v>
      </c>
      <c r="H116" s="6">
        <v>6.8384E-2</v>
      </c>
      <c r="I116" s="6">
        <v>4.5016999999999988E-2</v>
      </c>
      <c r="J116" s="6">
        <v>2.7104E-2</v>
      </c>
      <c r="K116" s="6">
        <v>3.6852999999999997E-2</v>
      </c>
      <c r="L116" s="6"/>
      <c r="M116" s="6"/>
      <c r="N116" s="6"/>
      <c r="O116" s="6"/>
    </row>
    <row r="117" spans="1:15" x14ac:dyDescent="0.25">
      <c r="A117" s="3" t="s">
        <v>50</v>
      </c>
      <c r="B117" s="4" t="s">
        <v>51</v>
      </c>
      <c r="C117" s="4" t="s">
        <v>49</v>
      </c>
      <c r="D117" s="5">
        <v>45061</v>
      </c>
      <c r="E117" s="3" t="s">
        <v>9</v>
      </c>
      <c r="F117" s="3" t="s">
        <v>18</v>
      </c>
      <c r="G117" s="6">
        <v>-1.7999999999999999E-2</v>
      </c>
      <c r="H117" s="6">
        <v>1.0735E-2</v>
      </c>
      <c r="I117" s="6">
        <v>1.1062000000000001E-2</v>
      </c>
      <c r="J117" s="6">
        <v>1.1264E-2</v>
      </c>
      <c r="K117" s="6">
        <v>1.1422E-2</v>
      </c>
      <c r="L117" s="6"/>
      <c r="M117" s="6"/>
      <c r="N117" s="6"/>
      <c r="O117" s="6"/>
    </row>
    <row r="118" spans="1:15" x14ac:dyDescent="0.25">
      <c r="A118" s="3" t="s">
        <v>50</v>
      </c>
      <c r="B118" s="4" t="s">
        <v>51</v>
      </c>
      <c r="C118" s="4" t="s">
        <v>49</v>
      </c>
      <c r="D118" s="5">
        <v>45061</v>
      </c>
      <c r="E118" s="3" t="s">
        <v>9</v>
      </c>
      <c r="F118" s="3" t="s">
        <v>24</v>
      </c>
      <c r="G118" s="6">
        <v>0.124</v>
      </c>
      <c r="H118" s="6">
        <v>0.103528</v>
      </c>
      <c r="I118" s="6">
        <v>0.100297</v>
      </c>
      <c r="J118" s="6">
        <v>0.102939</v>
      </c>
      <c r="K118" s="6">
        <v>0.106638</v>
      </c>
      <c r="L118" s="6"/>
      <c r="M118" s="6"/>
      <c r="N118" s="6"/>
      <c r="O118" s="6"/>
    </row>
    <row r="119" spans="1:15" x14ac:dyDescent="0.25">
      <c r="A119" s="3" t="s">
        <v>50</v>
      </c>
      <c r="B119" s="4" t="s">
        <v>51</v>
      </c>
      <c r="C119" s="4" t="s">
        <v>49</v>
      </c>
      <c r="D119" s="5">
        <v>45061</v>
      </c>
      <c r="E119" s="3" t="s">
        <v>9</v>
      </c>
      <c r="F119" s="3" t="s">
        <v>25</v>
      </c>
      <c r="G119" s="6">
        <v>9.3000000000000013E-2</v>
      </c>
      <c r="H119" s="6">
        <v>4.9546E-2</v>
      </c>
      <c r="I119" s="6">
        <v>2.3189999999999999E-2</v>
      </c>
      <c r="J119" s="6">
        <v>8.9289999999999994E-3</v>
      </c>
      <c r="K119" s="6">
        <v>1.8363999999999998E-2</v>
      </c>
      <c r="L119" s="6"/>
      <c r="M119" s="6"/>
      <c r="N119" s="6"/>
      <c r="O119" s="6"/>
    </row>
    <row r="120" spans="1:15" x14ac:dyDescent="0.25">
      <c r="A120" s="3" t="s">
        <v>50</v>
      </c>
      <c r="B120" s="4" t="s">
        <v>51</v>
      </c>
      <c r="C120" s="4" t="s">
        <v>49</v>
      </c>
      <c r="D120" s="5">
        <v>45045</v>
      </c>
      <c r="E120" s="3" t="s">
        <v>20</v>
      </c>
      <c r="F120" s="3" t="s">
        <v>10</v>
      </c>
      <c r="G120" s="6">
        <v>5.8999999999999997E-2</v>
      </c>
      <c r="H120" s="6">
        <v>2.3E-2</v>
      </c>
      <c r="I120" s="6">
        <v>0.03</v>
      </c>
      <c r="J120" s="6">
        <v>0.03</v>
      </c>
      <c r="K120" s="6">
        <v>2.1000000000000001E-2</v>
      </c>
      <c r="L120" s="6"/>
      <c r="M120" s="6"/>
      <c r="N120" s="6"/>
      <c r="O120" s="6"/>
    </row>
    <row r="121" spans="1:15" x14ac:dyDescent="0.25">
      <c r="A121" s="3" t="s">
        <v>50</v>
      </c>
      <c r="B121" s="4" t="s">
        <v>51</v>
      </c>
      <c r="C121" s="4" t="s">
        <v>49</v>
      </c>
      <c r="D121" s="5">
        <v>45045</v>
      </c>
      <c r="E121" s="3" t="s">
        <v>20</v>
      </c>
      <c r="F121" s="3" t="s">
        <v>11</v>
      </c>
      <c r="G121" s="6">
        <v>0.14499999999999999</v>
      </c>
      <c r="H121" s="6">
        <v>6.5000000000000002E-2</v>
      </c>
      <c r="I121" s="6">
        <v>4.8000000000000001E-2</v>
      </c>
      <c r="J121" s="6">
        <v>0.05</v>
      </c>
      <c r="K121" s="6">
        <v>4.0999999999999988E-2</v>
      </c>
      <c r="L121" s="6"/>
      <c r="M121" s="6"/>
      <c r="N121" s="6"/>
      <c r="O121" s="6"/>
    </row>
    <row r="122" spans="1:15" x14ac:dyDescent="0.25">
      <c r="A122" s="3" t="s">
        <v>50</v>
      </c>
      <c r="B122" s="4" t="s">
        <v>51</v>
      </c>
      <c r="C122" s="4" t="s">
        <v>49</v>
      </c>
      <c r="D122" s="5">
        <v>45045</v>
      </c>
      <c r="E122" s="3" t="s">
        <v>20</v>
      </c>
      <c r="F122" s="3" t="s">
        <v>12</v>
      </c>
      <c r="G122" s="6">
        <v>-2.3E-2</v>
      </c>
      <c r="H122" s="6">
        <v>-1.7999999999999999E-2</v>
      </c>
      <c r="I122" s="6">
        <v>-8.0000000000000002E-3</v>
      </c>
      <c r="J122" s="6">
        <v>-5.0000000000000001E-3</v>
      </c>
      <c r="K122" s="6">
        <v>-1E-3</v>
      </c>
      <c r="L122" s="6"/>
      <c r="M122" s="6"/>
      <c r="N122" s="6"/>
      <c r="O122" s="6"/>
    </row>
    <row r="123" spans="1:15" x14ac:dyDescent="0.25">
      <c r="A123" s="3" t="s">
        <v>50</v>
      </c>
      <c r="B123" s="4" t="s">
        <v>51</v>
      </c>
      <c r="C123" s="4" t="s">
        <v>49</v>
      </c>
      <c r="D123" s="5">
        <v>45045</v>
      </c>
      <c r="E123" s="3" t="s">
        <v>20</v>
      </c>
      <c r="F123" s="3" t="s">
        <v>13</v>
      </c>
      <c r="G123" s="6">
        <v>1.7130000000000001</v>
      </c>
      <c r="H123" s="6">
        <v>1.6259999999999999</v>
      </c>
      <c r="I123" s="6">
        <v>1.508</v>
      </c>
      <c r="J123" s="6">
        <v>1.4259999999999999</v>
      </c>
      <c r="K123" s="6">
        <v>1.3520000000000001</v>
      </c>
      <c r="L123" s="6"/>
      <c r="M123" s="6"/>
      <c r="N123" s="6"/>
      <c r="O123" s="6"/>
    </row>
    <row r="124" spans="1:15" x14ac:dyDescent="0.25">
      <c r="A124" s="3" t="s">
        <v>50</v>
      </c>
      <c r="B124" s="4" t="s">
        <v>51</v>
      </c>
      <c r="C124" s="4" t="s">
        <v>49</v>
      </c>
      <c r="D124" s="5">
        <v>45045</v>
      </c>
      <c r="E124" s="3" t="s">
        <v>20</v>
      </c>
      <c r="F124" s="3" t="s">
        <v>29</v>
      </c>
      <c r="G124" s="6">
        <v>0.502</v>
      </c>
      <c r="H124" s="6">
        <v>0.47099999999999997</v>
      </c>
      <c r="I124" s="6">
        <v>0.46500000000000002</v>
      </c>
      <c r="J124" s="6">
        <v>0.45900000000000002</v>
      </c>
      <c r="K124" s="6">
        <v>0.45100000000000001</v>
      </c>
      <c r="L124" s="6"/>
      <c r="M124" s="6"/>
      <c r="N124" s="6"/>
      <c r="O124" s="6"/>
    </row>
    <row r="125" spans="1:15" x14ac:dyDescent="0.25">
      <c r="A125" s="3" t="s">
        <v>50</v>
      </c>
      <c r="B125" s="4" t="s">
        <v>51</v>
      </c>
      <c r="C125" s="4" t="s">
        <v>49</v>
      </c>
      <c r="D125" s="5">
        <v>45045</v>
      </c>
      <c r="E125" s="3" t="s">
        <v>20</v>
      </c>
      <c r="F125" s="3" t="s">
        <v>15</v>
      </c>
      <c r="G125" s="6">
        <v>0.501</v>
      </c>
      <c r="H125" s="6">
        <v>0.45900000000000002</v>
      </c>
      <c r="I125" s="6">
        <v>0.44400000000000001</v>
      </c>
      <c r="J125" s="6">
        <v>0.436</v>
      </c>
      <c r="K125" s="6">
        <v>0.42699999999999999</v>
      </c>
      <c r="L125" s="6"/>
      <c r="M125" s="6"/>
      <c r="N125" s="6"/>
      <c r="O125" s="6"/>
    </row>
    <row r="126" spans="1:15" x14ac:dyDescent="0.25">
      <c r="A126" s="3" t="s">
        <v>50</v>
      </c>
      <c r="B126" s="4" t="s">
        <v>51</v>
      </c>
      <c r="C126" s="4" t="s">
        <v>49</v>
      </c>
      <c r="D126" s="5">
        <v>45045</v>
      </c>
      <c r="E126" s="3" t="s">
        <v>20</v>
      </c>
      <c r="F126" s="3" t="s">
        <v>16</v>
      </c>
      <c r="G126" s="6">
        <v>3.7999999999999999E-2</v>
      </c>
      <c r="H126" s="6">
        <v>-2.3E-2</v>
      </c>
      <c r="I126" s="6">
        <v>1.2999999999999999E-2</v>
      </c>
      <c r="J126" s="6">
        <v>3.1E-2</v>
      </c>
      <c r="K126" s="6">
        <v>1.7000000000000001E-2</v>
      </c>
      <c r="L126" s="6"/>
      <c r="M126" s="6"/>
      <c r="N126" s="6"/>
      <c r="O126" s="6"/>
    </row>
    <row r="127" spans="1:15" x14ac:dyDescent="0.25">
      <c r="A127" s="3" t="s">
        <v>50</v>
      </c>
      <c r="B127" s="4" t="s">
        <v>51</v>
      </c>
      <c r="C127" s="4" t="s">
        <v>49</v>
      </c>
      <c r="D127" s="5">
        <v>45045</v>
      </c>
      <c r="E127" s="3" t="s">
        <v>20</v>
      </c>
      <c r="F127" s="3" t="s">
        <v>17</v>
      </c>
      <c r="G127" s="6">
        <v>3.5000000000000003E-2</v>
      </c>
      <c r="H127" s="6">
        <v>4.8000000000000001E-2</v>
      </c>
      <c r="I127" s="6">
        <v>5.4000000000000013E-2</v>
      </c>
      <c r="J127" s="6">
        <v>5.7000000000000002E-2</v>
      </c>
      <c r="K127" s="6">
        <v>5.5E-2</v>
      </c>
      <c r="L127" s="6"/>
      <c r="M127" s="6"/>
      <c r="N127" s="6"/>
      <c r="O127" s="6"/>
    </row>
    <row r="128" spans="1:15" x14ac:dyDescent="0.25">
      <c r="A128" s="3" t="s">
        <v>50</v>
      </c>
      <c r="B128" s="4" t="s">
        <v>51</v>
      </c>
      <c r="C128" s="4" t="s">
        <v>49</v>
      </c>
      <c r="D128" s="5">
        <v>45045</v>
      </c>
      <c r="E128" s="3" t="s">
        <v>20</v>
      </c>
      <c r="F128" s="3" t="s">
        <v>18</v>
      </c>
      <c r="G128" s="6">
        <v>-1.7999999999999999E-2</v>
      </c>
      <c r="H128" s="6">
        <v>-2E-3</v>
      </c>
      <c r="I128" s="6">
        <v>1.7000000000000001E-2</v>
      </c>
      <c r="J128" s="6">
        <v>3.7000000000000012E-2</v>
      </c>
      <c r="K128" s="6">
        <v>4.8000000000000001E-2</v>
      </c>
      <c r="L128" s="6"/>
      <c r="M128" s="6"/>
      <c r="N128" s="6"/>
      <c r="O128" s="6"/>
    </row>
    <row r="129" spans="1:15" x14ac:dyDescent="0.25">
      <c r="A129" s="3" t="s">
        <v>50</v>
      </c>
      <c r="B129" s="4" t="s">
        <v>51</v>
      </c>
      <c r="C129" s="4" t="s">
        <v>49</v>
      </c>
      <c r="D129" s="5">
        <v>45045</v>
      </c>
      <c r="E129" s="3" t="s">
        <v>20</v>
      </c>
      <c r="F129" s="3" t="s">
        <v>24</v>
      </c>
      <c r="G129" s="6">
        <v>0.124</v>
      </c>
      <c r="H129" s="6">
        <v>0.11799999999999999</v>
      </c>
      <c r="I129" s="6">
        <v>0.109</v>
      </c>
      <c r="J129" s="6">
        <v>0.1</v>
      </c>
      <c r="K129" s="6">
        <v>9.8000000000000004E-2</v>
      </c>
      <c r="L129" s="6"/>
      <c r="M129" s="6"/>
      <c r="N129" s="6"/>
      <c r="O129" s="6"/>
    </row>
    <row r="130" spans="1:15" x14ac:dyDescent="0.25">
      <c r="A130" s="3" t="s">
        <v>50</v>
      </c>
      <c r="B130" s="4" t="s">
        <v>51</v>
      </c>
      <c r="C130" s="4" t="s">
        <v>49</v>
      </c>
      <c r="D130" s="5">
        <v>45045</v>
      </c>
      <c r="E130" s="3" t="s">
        <v>20</v>
      </c>
      <c r="F130" s="3" t="s">
        <v>25</v>
      </c>
      <c r="G130" s="6">
        <v>9.3000000000000013E-2</v>
      </c>
      <c r="H130" s="6">
        <v>4.4999999999999998E-2</v>
      </c>
      <c r="I130" s="6">
        <v>2.4E-2</v>
      </c>
      <c r="J130" s="6">
        <v>0.02</v>
      </c>
      <c r="K130" s="6">
        <v>0.02</v>
      </c>
      <c r="L130" s="6"/>
      <c r="M130" s="6"/>
      <c r="N130" s="6"/>
      <c r="O130" s="6"/>
    </row>
    <row r="131" spans="1:15" x14ac:dyDescent="0.25">
      <c r="A131" s="3" t="s">
        <v>50</v>
      </c>
      <c r="B131" s="4" t="s">
        <v>51</v>
      </c>
      <c r="C131" s="4" t="s">
        <v>49</v>
      </c>
      <c r="D131" s="5">
        <v>45045</v>
      </c>
      <c r="E131" s="3" t="s">
        <v>20</v>
      </c>
      <c r="F131" s="3" t="s">
        <v>19</v>
      </c>
      <c r="G131" s="6">
        <v>2.4E-2</v>
      </c>
      <c r="H131" s="6">
        <v>0.03</v>
      </c>
      <c r="I131" s="6">
        <v>2.9000000000000001E-2</v>
      </c>
      <c r="J131" s="6">
        <v>2.8000000000000001E-2</v>
      </c>
      <c r="K131" s="6">
        <v>2.5999999999999999E-2</v>
      </c>
      <c r="L131" s="6"/>
      <c r="M131" s="6"/>
      <c r="N131" s="6"/>
      <c r="O131" s="6"/>
    </row>
    <row r="132" spans="1:15" x14ac:dyDescent="0.25">
      <c r="A132" s="3" t="s">
        <v>52</v>
      </c>
      <c r="B132" s="4" t="s">
        <v>53</v>
      </c>
      <c r="C132" s="4" t="s">
        <v>54</v>
      </c>
      <c r="D132" s="5">
        <v>45009</v>
      </c>
      <c r="E132" s="3" t="s">
        <v>9</v>
      </c>
      <c r="F132" s="3" t="s">
        <v>10</v>
      </c>
      <c r="G132" s="6">
        <v>5.4517107864062941E-2</v>
      </c>
      <c r="H132" s="6">
        <v>1.936736205053911E-2</v>
      </c>
      <c r="I132" s="6">
        <v>1.9805988427902901E-2</v>
      </c>
      <c r="J132" s="6">
        <v>1.8421362543804901E-2</v>
      </c>
      <c r="K132" s="6">
        <v>1.6081713154944749E-2</v>
      </c>
      <c r="L132" s="6"/>
      <c r="M132" s="6"/>
      <c r="N132" s="6"/>
      <c r="O132" s="6"/>
    </row>
    <row r="133" spans="1:15" x14ac:dyDescent="0.25">
      <c r="A133" s="3" t="s">
        <v>52</v>
      </c>
      <c r="B133" s="4" t="s">
        <v>53</v>
      </c>
      <c r="C133" s="4" t="s">
        <v>54</v>
      </c>
      <c r="D133" s="5">
        <v>45009</v>
      </c>
      <c r="E133" s="3" t="s">
        <v>9</v>
      </c>
      <c r="F133" s="3" t="s">
        <v>11</v>
      </c>
      <c r="G133" s="6">
        <v>9.9653475765675945E-2</v>
      </c>
      <c r="H133" s="6">
        <v>6.8407010179440952E-2</v>
      </c>
      <c r="I133" s="6">
        <v>5.0133192920692959E-2</v>
      </c>
      <c r="J133" s="6">
        <v>4.0903860460529178E-2</v>
      </c>
      <c r="K133" s="6">
        <v>3.3921170579837678E-2</v>
      </c>
      <c r="L133" s="6"/>
      <c r="M133" s="6"/>
      <c r="N133" s="6"/>
      <c r="O133" s="6"/>
    </row>
    <row r="134" spans="1:15" x14ac:dyDescent="0.25">
      <c r="A134" s="3" t="s">
        <v>52</v>
      </c>
      <c r="B134" s="4" t="s">
        <v>53</v>
      </c>
      <c r="C134" s="4" t="s">
        <v>54</v>
      </c>
      <c r="D134" s="5">
        <v>45009</v>
      </c>
      <c r="E134" s="3" t="s">
        <v>9</v>
      </c>
      <c r="F134" s="3" t="s">
        <v>12</v>
      </c>
      <c r="G134" s="6">
        <v>-4.8056793528723392E-2</v>
      </c>
      <c r="H134" s="6">
        <v>-4.1146823376305972E-2</v>
      </c>
      <c r="I134" s="6">
        <v>-3.0421506755931981E-2</v>
      </c>
      <c r="J134" s="6">
        <v>-3.0123454490789139E-2</v>
      </c>
      <c r="K134" s="6">
        <v>-3.0318220671532361E-2</v>
      </c>
      <c r="L134" s="6"/>
      <c r="M134" s="6"/>
      <c r="N134" s="6"/>
      <c r="O134" s="6"/>
    </row>
    <row r="135" spans="1:15" x14ac:dyDescent="0.25">
      <c r="A135" s="3" t="s">
        <v>52</v>
      </c>
      <c r="B135" s="4" t="s">
        <v>53</v>
      </c>
      <c r="C135" s="4" t="s">
        <v>54</v>
      </c>
      <c r="D135" s="5">
        <v>45009</v>
      </c>
      <c r="E135" s="3" t="s">
        <v>9</v>
      </c>
      <c r="F135" s="3" t="s">
        <v>13</v>
      </c>
      <c r="G135" s="6">
        <v>1.1319999999999999</v>
      </c>
      <c r="H135" s="6">
        <v>1.105</v>
      </c>
      <c r="I135" s="6">
        <v>1.0860000000000001</v>
      </c>
      <c r="J135" s="6">
        <v>1.0760000000000001</v>
      </c>
      <c r="K135" s="6">
        <v>1.073</v>
      </c>
      <c r="L135" s="6"/>
      <c r="M135" s="6"/>
      <c r="N135" s="6"/>
      <c r="O135" s="6"/>
    </row>
    <row r="136" spans="1:15" x14ac:dyDescent="0.25">
      <c r="A136" s="3" t="s">
        <v>52</v>
      </c>
      <c r="B136" s="4" t="s">
        <v>53</v>
      </c>
      <c r="C136" s="4" t="s">
        <v>54</v>
      </c>
      <c r="D136" s="5">
        <v>45009</v>
      </c>
      <c r="E136" s="3" t="s">
        <v>9</v>
      </c>
      <c r="F136" s="3" t="s">
        <v>14</v>
      </c>
      <c r="G136" s="6">
        <v>0.42561754194359669</v>
      </c>
      <c r="H136" s="6">
        <v>0.42633890368026051</v>
      </c>
      <c r="I136" s="6">
        <v>0.42968297602151778</v>
      </c>
      <c r="J136" s="6">
        <v>0.42995942494183259</v>
      </c>
      <c r="K136" s="6">
        <v>0.43196442840908728</v>
      </c>
      <c r="L136" s="6"/>
      <c r="M136" s="6"/>
      <c r="N136" s="6"/>
      <c r="O136" s="6"/>
    </row>
    <row r="137" spans="1:15" x14ac:dyDescent="0.25">
      <c r="A137" s="3" t="s">
        <v>52</v>
      </c>
      <c r="B137" s="4" t="s">
        <v>53</v>
      </c>
      <c r="C137" s="4" t="s">
        <v>54</v>
      </c>
      <c r="D137" s="5">
        <v>45009</v>
      </c>
      <c r="E137" s="3" t="s">
        <v>9</v>
      </c>
      <c r="F137" s="3" t="s">
        <v>15</v>
      </c>
      <c r="G137" s="6">
        <v>0.44986692869005368</v>
      </c>
      <c r="H137" s="6">
        <v>0.44338780871520661</v>
      </c>
      <c r="I137" s="6">
        <v>0.43463303722156182</v>
      </c>
      <c r="J137" s="6">
        <v>0.43316312966542753</v>
      </c>
      <c r="K137" s="6">
        <v>0.43349059348477842</v>
      </c>
      <c r="L137" s="6"/>
      <c r="M137" s="6"/>
      <c r="N137" s="6"/>
      <c r="O137" s="6"/>
    </row>
    <row r="138" spans="1:15" x14ac:dyDescent="0.25">
      <c r="A138" s="3" t="s">
        <v>52</v>
      </c>
      <c r="B138" s="4" t="s">
        <v>53</v>
      </c>
      <c r="C138" s="4" t="s">
        <v>54</v>
      </c>
      <c r="D138" s="5">
        <v>45009</v>
      </c>
      <c r="E138" s="3" t="s">
        <v>9</v>
      </c>
      <c r="F138" s="3" t="s">
        <v>16</v>
      </c>
      <c r="G138" s="6">
        <v>-6.727087754299344E-4</v>
      </c>
      <c r="H138" s="6">
        <v>-1.4402303351600981E-4</v>
      </c>
      <c r="I138" s="6">
        <v>-1.9745178648491009E-4</v>
      </c>
      <c r="J138" s="6">
        <v>-3.3819508188583922E-5</v>
      </c>
      <c r="K138" s="6">
        <v>7.559826700944683E-6</v>
      </c>
      <c r="L138" s="6"/>
      <c r="M138" s="6"/>
      <c r="N138" s="6"/>
      <c r="O138" s="6"/>
    </row>
    <row r="139" spans="1:15" x14ac:dyDescent="0.25">
      <c r="A139" s="3" t="s">
        <v>52</v>
      </c>
      <c r="B139" s="4" t="s">
        <v>53</v>
      </c>
      <c r="C139" s="4" t="s">
        <v>54</v>
      </c>
      <c r="D139" s="5">
        <v>45009</v>
      </c>
      <c r="E139" s="3" t="s">
        <v>9</v>
      </c>
      <c r="F139" s="3" t="s">
        <v>17</v>
      </c>
      <c r="G139" s="6">
        <v>2.7E-2</v>
      </c>
      <c r="H139" s="6">
        <v>2.8000000000000001E-2</v>
      </c>
      <c r="I139" s="6">
        <v>2.5999999999999999E-2</v>
      </c>
      <c r="J139" s="6">
        <v>2.5999999999999999E-2</v>
      </c>
      <c r="K139" s="6">
        <v>2.7E-2</v>
      </c>
      <c r="L139" s="6"/>
      <c r="M139" s="6"/>
      <c r="N139" s="6"/>
      <c r="O139" s="6"/>
    </row>
    <row r="140" spans="1:15" x14ac:dyDescent="0.25">
      <c r="A140" s="3" t="s">
        <v>52</v>
      </c>
      <c r="B140" s="4" t="s">
        <v>53</v>
      </c>
      <c r="C140" s="4" t="s">
        <v>54</v>
      </c>
      <c r="D140" s="5">
        <v>45009</v>
      </c>
      <c r="E140" s="3" t="s">
        <v>9</v>
      </c>
      <c r="F140" s="3" t="s">
        <v>18</v>
      </c>
      <c r="G140" s="6">
        <v>-1.618315068612208E-4</v>
      </c>
      <c r="H140" s="6">
        <v>4.1071634730387441E-3</v>
      </c>
      <c r="I140" s="6">
        <v>7.7210747893752263E-3</v>
      </c>
      <c r="J140" s="6">
        <v>1.2389793281276649E-2</v>
      </c>
      <c r="K140" s="6">
        <v>1.4968210555282861E-2</v>
      </c>
      <c r="L140" s="6"/>
      <c r="M140" s="6"/>
      <c r="N140" s="6"/>
      <c r="O140" s="6"/>
    </row>
    <row r="141" spans="1:15" x14ac:dyDescent="0.25">
      <c r="A141" s="3" t="s">
        <v>52</v>
      </c>
      <c r="B141" s="4" t="s">
        <v>53</v>
      </c>
      <c r="C141" s="4" t="s">
        <v>54</v>
      </c>
      <c r="D141" s="5">
        <v>45009</v>
      </c>
      <c r="E141" s="3" t="s">
        <v>9</v>
      </c>
      <c r="F141" s="3" t="s">
        <v>24</v>
      </c>
      <c r="G141" s="6">
        <v>0.12917078170626919</v>
      </c>
      <c r="H141" s="6">
        <v>0.124859011183362</v>
      </c>
      <c r="I141" s="6">
        <v>0.1170060671350555</v>
      </c>
      <c r="J141" s="6">
        <v>0.11206599245129489</v>
      </c>
      <c r="K141" s="6">
        <v>0.1099378429705649</v>
      </c>
      <c r="L141" s="6"/>
      <c r="M141" s="6"/>
      <c r="N141" s="6"/>
      <c r="O141" s="6"/>
    </row>
    <row r="142" spans="1:15" x14ac:dyDescent="0.25">
      <c r="A142" s="3" t="s">
        <v>52</v>
      </c>
      <c r="B142" s="4" t="s">
        <v>53</v>
      </c>
      <c r="C142" s="4" t="s">
        <v>54</v>
      </c>
      <c r="D142" s="5">
        <v>45009</v>
      </c>
      <c r="E142" s="3" t="s">
        <v>9</v>
      </c>
      <c r="F142" s="3" t="s">
        <v>25</v>
      </c>
      <c r="G142" s="6">
        <v>8.3689125824558244E-2</v>
      </c>
      <c r="H142" s="6">
        <v>4.0310869019189573E-2</v>
      </c>
      <c r="I142" s="6">
        <v>2.77527842976657E-2</v>
      </c>
      <c r="J142" s="6">
        <v>2.141913699546194E-2</v>
      </c>
      <c r="K142" s="6">
        <v>1.8329826110702548E-2</v>
      </c>
      <c r="L142" s="6"/>
      <c r="M142" s="6"/>
      <c r="N142" s="6"/>
      <c r="O142" s="6"/>
    </row>
    <row r="143" spans="1:15" x14ac:dyDescent="0.25">
      <c r="A143" s="3" t="s">
        <v>52</v>
      </c>
      <c r="B143" s="4" t="s">
        <v>53</v>
      </c>
      <c r="C143" s="4" t="s">
        <v>54</v>
      </c>
      <c r="D143" s="5">
        <v>45009</v>
      </c>
      <c r="E143" s="3" t="s">
        <v>9</v>
      </c>
      <c r="F143" s="3" t="s">
        <v>19</v>
      </c>
      <c r="G143" s="6">
        <v>2.4E-2</v>
      </c>
      <c r="H143" s="6">
        <v>2.4E-2</v>
      </c>
      <c r="I143" s="6">
        <v>2.5000000000000001E-2</v>
      </c>
      <c r="J143" s="6">
        <v>2.7E-2</v>
      </c>
      <c r="K143" s="6">
        <v>2.9000000000000001E-2</v>
      </c>
      <c r="L143" s="6"/>
      <c r="M143" s="6"/>
      <c r="N143" s="6"/>
      <c r="O143" s="6"/>
    </row>
    <row r="144" spans="1:15" x14ac:dyDescent="0.25">
      <c r="A144" s="3" t="s">
        <v>52</v>
      </c>
      <c r="B144" s="4" t="s">
        <v>53</v>
      </c>
      <c r="C144" s="4" t="s">
        <v>54</v>
      </c>
      <c r="D144" s="3"/>
      <c r="E144" s="3" t="s">
        <v>20</v>
      </c>
      <c r="F144" s="3" t="s">
        <v>10</v>
      </c>
      <c r="G144" s="6">
        <v>5.4517074847569E-2</v>
      </c>
      <c r="H144" s="6">
        <v>2.0888228234837301E-2</v>
      </c>
      <c r="I144" s="6">
        <v>2.3576071442204E-2</v>
      </c>
      <c r="J144" s="6">
        <v>1.7704912749575401E-2</v>
      </c>
      <c r="K144" s="6">
        <v>1.7036055694001202E-2</v>
      </c>
      <c r="L144" s="6"/>
      <c r="M144" s="6"/>
      <c r="N144" s="6"/>
      <c r="O144" s="6"/>
    </row>
    <row r="145" spans="1:15" x14ac:dyDescent="0.25">
      <c r="A145" s="3" t="s">
        <v>52</v>
      </c>
      <c r="B145" s="4" t="s">
        <v>53</v>
      </c>
      <c r="C145" s="4" t="s">
        <v>54</v>
      </c>
      <c r="D145" s="3"/>
      <c r="E145" s="3" t="s">
        <v>20</v>
      </c>
      <c r="F145" s="3" t="s">
        <v>11</v>
      </c>
      <c r="G145" s="6">
        <v>9.9653475765675903E-2</v>
      </c>
      <c r="H145" s="6">
        <v>6.1444235960209898E-2</v>
      </c>
      <c r="I145" s="6">
        <v>5.9037472116075393E-2</v>
      </c>
      <c r="J145" s="6">
        <v>3.9408848679318299E-2</v>
      </c>
      <c r="K145" s="6">
        <v>3.6087649715798503E-2</v>
      </c>
      <c r="L145" s="6"/>
      <c r="M145" s="6"/>
      <c r="N145" s="6"/>
      <c r="O145" s="6"/>
    </row>
    <row r="146" spans="1:15" x14ac:dyDescent="0.25">
      <c r="A146" s="3" t="s">
        <v>52</v>
      </c>
      <c r="B146" s="4" t="s">
        <v>53</v>
      </c>
      <c r="C146" s="4" t="s">
        <v>54</v>
      </c>
      <c r="D146" s="3"/>
      <c r="E146" s="3" t="s">
        <v>20</v>
      </c>
      <c r="F146" s="3" t="s">
        <v>12</v>
      </c>
      <c r="G146" s="6">
        <v>-4.8056793528723392E-2</v>
      </c>
      <c r="H146" s="6">
        <v>-3.8772627244977612E-2</v>
      </c>
      <c r="I146" s="6">
        <v>-2.963574597437884E-2</v>
      </c>
      <c r="J146" s="6">
        <v>-2.650264413775311E-2</v>
      </c>
      <c r="K146" s="6">
        <v>-2.4886717291173921E-2</v>
      </c>
      <c r="L146" s="6"/>
      <c r="M146" s="6"/>
      <c r="N146" s="6"/>
      <c r="O146" s="6"/>
    </row>
    <row r="147" spans="1:15" x14ac:dyDescent="0.25">
      <c r="A147" s="3" t="s">
        <v>52</v>
      </c>
      <c r="B147" s="4" t="s">
        <v>53</v>
      </c>
      <c r="C147" s="4" t="s">
        <v>54</v>
      </c>
      <c r="D147" s="3"/>
      <c r="E147" s="3" t="s">
        <v>20</v>
      </c>
      <c r="F147" s="3" t="s">
        <v>13</v>
      </c>
      <c r="G147" s="6">
        <v>1.1319999999999999</v>
      </c>
      <c r="H147" s="6">
        <v>1.119</v>
      </c>
      <c r="I147" s="6">
        <v>1.091</v>
      </c>
      <c r="J147" s="6">
        <v>1.079</v>
      </c>
      <c r="K147" s="6">
        <v>1.0680000000000001</v>
      </c>
      <c r="L147" s="6"/>
      <c r="M147" s="6"/>
      <c r="N147" s="6"/>
      <c r="O147" s="6"/>
    </row>
    <row r="148" spans="1:15" x14ac:dyDescent="0.25">
      <c r="A148" s="3" t="s">
        <v>52</v>
      </c>
      <c r="B148" s="4" t="s">
        <v>53</v>
      </c>
      <c r="C148" s="4" t="s">
        <v>54</v>
      </c>
      <c r="D148" s="3"/>
      <c r="E148" s="3" t="s">
        <v>20</v>
      </c>
      <c r="F148" s="3" t="s">
        <v>29</v>
      </c>
      <c r="G148" s="6">
        <v>0.42561754194359669</v>
      </c>
      <c r="H148" s="6">
        <v>0.43437708525590968</v>
      </c>
      <c r="I148" s="6">
        <v>0.43340879183742381</v>
      </c>
      <c r="J148" s="6">
        <v>0.43651167290081261</v>
      </c>
      <c r="K148" s="6">
        <v>0.43843582721274738</v>
      </c>
      <c r="L148" s="6"/>
      <c r="M148" s="6"/>
      <c r="N148" s="6"/>
      <c r="O148" s="6"/>
    </row>
    <row r="149" spans="1:15" x14ac:dyDescent="0.25">
      <c r="A149" s="3" t="s">
        <v>52</v>
      </c>
      <c r="B149" s="4" t="s">
        <v>53</v>
      </c>
      <c r="C149" s="4" t="s">
        <v>54</v>
      </c>
      <c r="D149" s="3"/>
      <c r="E149" s="3" t="s">
        <v>20</v>
      </c>
      <c r="F149" s="3" t="s">
        <v>15</v>
      </c>
      <c r="G149" s="6">
        <v>0.44986692869005368</v>
      </c>
      <c r="H149" s="6">
        <v>0.44915028040036908</v>
      </c>
      <c r="I149" s="6">
        <v>0.43704999814655088</v>
      </c>
      <c r="J149" s="6">
        <v>0.43597252676383341</v>
      </c>
      <c r="K149" s="6">
        <v>0.4341976845512262</v>
      </c>
      <c r="L149" s="6"/>
      <c r="M149" s="6"/>
      <c r="N149" s="6"/>
      <c r="O149" s="6"/>
    </row>
    <row r="150" spans="1:15" x14ac:dyDescent="0.25">
      <c r="A150" s="3" t="s">
        <v>52</v>
      </c>
      <c r="B150" s="4" t="s">
        <v>53</v>
      </c>
      <c r="C150" s="4" t="s">
        <v>54</v>
      </c>
      <c r="D150" s="3"/>
      <c r="E150" s="3" t="s">
        <v>20</v>
      </c>
      <c r="F150" s="3" t="s">
        <v>16</v>
      </c>
      <c r="G150" s="6">
        <v>-6.727087754299344E-4</v>
      </c>
      <c r="H150" s="6">
        <v>-1.5930228340443889E-5</v>
      </c>
      <c r="I150" s="6">
        <v>-2.6940386729875981E-4</v>
      </c>
      <c r="J150" s="6">
        <v>-2.465327507806703E-5</v>
      </c>
      <c r="K150" s="6">
        <v>-4.0709955413510411E-5</v>
      </c>
      <c r="L150" s="6"/>
      <c r="M150" s="6"/>
      <c r="N150" s="6"/>
      <c r="O150" s="6"/>
    </row>
    <row r="151" spans="1:15" x14ac:dyDescent="0.25">
      <c r="A151" s="3" t="s">
        <v>52</v>
      </c>
      <c r="B151" s="4" t="s">
        <v>53</v>
      </c>
      <c r="C151" s="4" t="s">
        <v>54</v>
      </c>
      <c r="D151" s="3"/>
      <c r="E151" s="3" t="s">
        <v>20</v>
      </c>
      <c r="F151" s="3" t="s">
        <v>17</v>
      </c>
      <c r="G151" s="6">
        <v>2.7E-2</v>
      </c>
      <c r="H151" s="6">
        <v>2.7E-2</v>
      </c>
      <c r="I151" s="6">
        <v>2.5999999999999999E-2</v>
      </c>
      <c r="J151" s="6">
        <v>2.4E-2</v>
      </c>
      <c r="K151" s="6">
        <v>2.4E-2</v>
      </c>
      <c r="L151" s="6"/>
      <c r="M151" s="6"/>
      <c r="N151" s="6"/>
      <c r="O151" s="6"/>
    </row>
    <row r="152" spans="1:15" x14ac:dyDescent="0.25">
      <c r="A152" s="3" t="s">
        <v>52</v>
      </c>
      <c r="B152" s="4" t="s">
        <v>53</v>
      </c>
      <c r="C152" s="4" t="s">
        <v>54</v>
      </c>
      <c r="D152" s="3"/>
      <c r="E152" s="3" t="s">
        <v>20</v>
      </c>
      <c r="F152" s="3" t="s">
        <v>18</v>
      </c>
      <c r="G152" s="6">
        <v>-1.7000000000000001E-2</v>
      </c>
      <c r="H152" s="6">
        <v>-8.0000000000000002E-3</v>
      </c>
      <c r="I152" s="6">
        <v>-2E-3</v>
      </c>
      <c r="J152" s="6">
        <v>0</v>
      </c>
      <c r="K152" s="6">
        <v>1E-3</v>
      </c>
      <c r="L152" s="6"/>
      <c r="M152" s="6"/>
      <c r="N152" s="6"/>
      <c r="O152" s="6"/>
    </row>
    <row r="153" spans="1:15" x14ac:dyDescent="0.25">
      <c r="A153" s="3" t="s">
        <v>52</v>
      </c>
      <c r="B153" s="4" t="s">
        <v>53</v>
      </c>
      <c r="C153" s="4" t="s">
        <v>54</v>
      </c>
      <c r="D153" s="3"/>
      <c r="E153" s="3" t="s">
        <v>20</v>
      </c>
      <c r="F153" s="3" t="s">
        <v>24</v>
      </c>
      <c r="G153" s="6">
        <v>0.12918602500000001</v>
      </c>
      <c r="H153" s="6">
        <v>0.122381143247153</v>
      </c>
      <c r="I153" s="6">
        <v>0.109202240778799</v>
      </c>
      <c r="J153" s="6">
        <v>0.10265531684643101</v>
      </c>
      <c r="K153" s="6">
        <v>9.760120123886111E-2</v>
      </c>
      <c r="L153" s="6"/>
      <c r="M153" s="6"/>
      <c r="N153" s="6"/>
      <c r="O153" s="6"/>
    </row>
    <row r="154" spans="1:15" x14ac:dyDescent="0.25">
      <c r="A154" s="3" t="s">
        <v>52</v>
      </c>
      <c r="B154" s="4" t="s">
        <v>53</v>
      </c>
      <c r="C154" s="4" t="s">
        <v>54</v>
      </c>
      <c r="D154" s="3"/>
      <c r="E154" s="3" t="s">
        <v>20</v>
      </c>
      <c r="F154" s="3" t="s">
        <v>19</v>
      </c>
      <c r="G154" s="6">
        <v>2.4E-2</v>
      </c>
      <c r="H154" s="6">
        <v>2.4E-2</v>
      </c>
      <c r="I154" s="6">
        <v>2.5999999999999999E-2</v>
      </c>
      <c r="J154" s="6">
        <v>2.7E-2</v>
      </c>
      <c r="K154" s="6">
        <v>2.9000000000000001E-2</v>
      </c>
      <c r="L154" s="6"/>
      <c r="M154" s="6"/>
      <c r="N154" s="6"/>
      <c r="O154" s="6"/>
    </row>
    <row r="155" spans="1:15" x14ac:dyDescent="0.25">
      <c r="A155" s="3" t="s">
        <v>55</v>
      </c>
      <c r="B155" s="4" t="s">
        <v>56</v>
      </c>
      <c r="C155" s="4" t="s">
        <v>57</v>
      </c>
      <c r="D155" s="5">
        <v>45001</v>
      </c>
      <c r="E155" s="3" t="s">
        <v>20</v>
      </c>
      <c r="F155" s="3" t="s">
        <v>10</v>
      </c>
      <c r="G155" s="6">
        <v>2.1000000000000001E-2</v>
      </c>
      <c r="H155" s="6">
        <v>-2E-3</v>
      </c>
      <c r="I155" s="6">
        <v>1.2999999999999999E-2</v>
      </c>
      <c r="J155" s="6">
        <v>1.6E-2</v>
      </c>
      <c r="K155" s="6">
        <v>1.6E-2</v>
      </c>
      <c r="L155" s="6">
        <v>1.4999999999999999E-2</v>
      </c>
      <c r="M155" s="6"/>
      <c r="N155" s="6"/>
      <c r="O155" s="6"/>
    </row>
    <row r="156" spans="1:15" x14ac:dyDescent="0.25">
      <c r="A156" s="3" t="s">
        <v>55</v>
      </c>
      <c r="B156" s="4" t="s">
        <v>56</v>
      </c>
      <c r="C156" s="4" t="s">
        <v>57</v>
      </c>
      <c r="D156" s="5">
        <v>45001</v>
      </c>
      <c r="E156" s="3" t="s">
        <v>20</v>
      </c>
      <c r="F156" s="3" t="s">
        <v>11</v>
      </c>
      <c r="G156" s="6">
        <v>6.3745019920318724E-2</v>
      </c>
      <c r="H156" s="6">
        <v>3.7453183520599252E-2</v>
      </c>
      <c r="I156" s="6">
        <v>3.6101083032490967E-2</v>
      </c>
      <c r="J156" s="6">
        <v>3.8327526132404179E-2</v>
      </c>
      <c r="K156" s="6">
        <v>4.0268456375838917E-2</v>
      </c>
      <c r="L156" s="6">
        <v>3.5483870967741943E-2</v>
      </c>
      <c r="M156" s="6"/>
      <c r="N156" s="6"/>
      <c r="O156" s="6"/>
    </row>
    <row r="157" spans="1:15" x14ac:dyDescent="0.25">
      <c r="A157" s="3" t="s">
        <v>55</v>
      </c>
      <c r="B157" s="4" t="s">
        <v>56</v>
      </c>
      <c r="C157" s="4" t="s">
        <v>57</v>
      </c>
      <c r="D157" s="5">
        <v>45001</v>
      </c>
      <c r="E157" s="3" t="s">
        <v>20</v>
      </c>
      <c r="F157" s="3" t="s">
        <v>12</v>
      </c>
      <c r="G157" s="6">
        <v>-8.0000000000000002E-3</v>
      </c>
      <c r="H157" s="6">
        <v>-2.5999999999999999E-2</v>
      </c>
      <c r="I157" s="6">
        <v>-2.5999999999999999E-2</v>
      </c>
      <c r="J157" s="6">
        <v>-3.1E-2</v>
      </c>
      <c r="K157" s="6">
        <v>-2.9000000000000001E-2</v>
      </c>
      <c r="L157" s="6">
        <v>-2.9000000000000001E-2</v>
      </c>
      <c r="M157" s="6"/>
      <c r="N157" s="6"/>
      <c r="O157" s="6"/>
    </row>
    <row r="158" spans="1:15" x14ac:dyDescent="0.25">
      <c r="A158" s="3" t="s">
        <v>55</v>
      </c>
      <c r="B158" s="4" t="s">
        <v>56</v>
      </c>
      <c r="C158" s="4" t="s">
        <v>57</v>
      </c>
      <c r="D158" s="5">
        <v>45001</v>
      </c>
      <c r="E158" s="3" t="s">
        <v>20</v>
      </c>
      <c r="F158" s="3" t="s">
        <v>13</v>
      </c>
      <c r="G158" s="6">
        <v>0.73</v>
      </c>
      <c r="H158" s="6">
        <v>0.74400000000000011</v>
      </c>
      <c r="I158" s="6">
        <v>0.76900000000000002</v>
      </c>
      <c r="J158" s="6">
        <v>0.79</v>
      </c>
      <c r="K158" s="6">
        <v>0.80700000000000005</v>
      </c>
      <c r="L158" s="6">
        <v>0.82400000000000007</v>
      </c>
      <c r="M158" s="6"/>
      <c r="N158" s="6"/>
      <c r="O158" s="6"/>
    </row>
    <row r="159" spans="1:15" x14ac:dyDescent="0.25">
      <c r="A159" s="3" t="s">
        <v>55</v>
      </c>
      <c r="B159" s="4" t="s">
        <v>56</v>
      </c>
      <c r="C159" s="4" t="s">
        <v>57</v>
      </c>
      <c r="D159" s="5">
        <v>45001</v>
      </c>
      <c r="E159" s="3" t="s">
        <v>20</v>
      </c>
      <c r="F159" s="3" t="s">
        <v>29</v>
      </c>
      <c r="G159" s="6">
        <v>0.52572568518706009</v>
      </c>
      <c r="H159" s="6">
        <v>0.52828718037543032</v>
      </c>
      <c r="I159" s="6">
        <v>0.52978101223027352</v>
      </c>
      <c r="J159" s="6">
        <v>0.52557790090827361</v>
      </c>
      <c r="K159" s="6">
        <v>0.52100000000000002</v>
      </c>
      <c r="L159" s="6">
        <v>0.51700000000000002</v>
      </c>
      <c r="M159" s="6"/>
      <c r="N159" s="6"/>
      <c r="O159" s="6"/>
    </row>
    <row r="160" spans="1:15" x14ac:dyDescent="0.25">
      <c r="A160" s="3" t="s">
        <v>55</v>
      </c>
      <c r="B160" s="4" t="s">
        <v>56</v>
      </c>
      <c r="C160" s="4" t="s">
        <v>57</v>
      </c>
      <c r="D160" s="5">
        <v>45001</v>
      </c>
      <c r="E160" s="3" t="s">
        <v>20</v>
      </c>
      <c r="F160" s="3" t="s">
        <v>15</v>
      </c>
      <c r="G160" s="6">
        <v>0.53397530364220658</v>
      </c>
      <c r="H160" s="6">
        <v>0.55390766521604196</v>
      </c>
      <c r="I160" s="6">
        <v>0.55522444242291169</v>
      </c>
      <c r="J160" s="6">
        <v>0.55710586688490271</v>
      </c>
      <c r="K160" s="6">
        <v>0.55000000000000004</v>
      </c>
      <c r="L160" s="6">
        <v>0.54600000000000004</v>
      </c>
      <c r="M160" s="6"/>
      <c r="N160" s="6"/>
      <c r="O160" s="6"/>
    </row>
    <row r="161" spans="1:15" x14ac:dyDescent="0.25">
      <c r="A161" s="3" t="s">
        <v>55</v>
      </c>
      <c r="B161" s="4" t="s">
        <v>56</v>
      </c>
      <c r="C161" s="4" t="s">
        <v>57</v>
      </c>
      <c r="D161" s="5">
        <v>45001</v>
      </c>
      <c r="E161" s="3" t="s">
        <v>20</v>
      </c>
      <c r="F161" s="3" t="s">
        <v>16</v>
      </c>
      <c r="G161" s="6">
        <v>1.8597997138769629E-2</v>
      </c>
      <c r="H161" s="6">
        <v>7.7949438202247145E-2</v>
      </c>
      <c r="I161" s="6">
        <v>3.7785016286645018E-2</v>
      </c>
      <c r="J161" s="6">
        <v>4.2686754551161228E-2</v>
      </c>
      <c r="K161" s="6"/>
      <c r="L161" s="6"/>
      <c r="M161" s="6"/>
      <c r="N161" s="6"/>
      <c r="O161" s="6"/>
    </row>
    <row r="162" spans="1:15" x14ac:dyDescent="0.25">
      <c r="A162" s="3" t="s">
        <v>55</v>
      </c>
      <c r="B162" s="4" t="s">
        <v>56</v>
      </c>
      <c r="C162" s="4" t="s">
        <v>57</v>
      </c>
      <c r="D162" s="5">
        <v>45001</v>
      </c>
      <c r="E162" s="3" t="s">
        <v>20</v>
      </c>
      <c r="F162" s="3" t="s">
        <v>17</v>
      </c>
      <c r="G162" s="6">
        <v>4.0999999999999988E-2</v>
      </c>
      <c r="H162" s="6">
        <v>4.4999999999999998E-2</v>
      </c>
      <c r="I162" s="6">
        <v>4.4999999999999998E-2</v>
      </c>
      <c r="J162" s="6">
        <v>0.05</v>
      </c>
      <c r="K162" s="6">
        <v>4.7E-2</v>
      </c>
      <c r="L162" s="6"/>
      <c r="M162" s="6"/>
      <c r="N162" s="6"/>
      <c r="O162" s="6"/>
    </row>
    <row r="163" spans="1:15" x14ac:dyDescent="0.25">
      <c r="A163" s="3" t="s">
        <v>55</v>
      </c>
      <c r="B163" s="4" t="s">
        <v>56</v>
      </c>
      <c r="C163" s="4" t="s">
        <v>57</v>
      </c>
      <c r="D163" s="5">
        <v>45001</v>
      </c>
      <c r="E163" s="3" t="s">
        <v>20</v>
      </c>
      <c r="F163" s="3" t="s">
        <v>18</v>
      </c>
      <c r="G163" s="6">
        <v>-5.0000000000000001E-3</v>
      </c>
      <c r="H163" s="6">
        <v>-1.7000000000000001E-2</v>
      </c>
      <c r="I163" s="6">
        <v>-1.4999999999999999E-2</v>
      </c>
      <c r="J163" s="6">
        <v>-9.0000000000000011E-3</v>
      </c>
      <c r="K163" s="6">
        <v>-5.0000000000000001E-3</v>
      </c>
      <c r="L163" s="6">
        <v>0</v>
      </c>
      <c r="M163" s="6"/>
      <c r="N163" s="6"/>
      <c r="O163" s="6"/>
    </row>
    <row r="164" spans="1:15" x14ac:dyDescent="0.25">
      <c r="A164" s="3" t="s">
        <v>55</v>
      </c>
      <c r="B164" s="4" t="s">
        <v>56</v>
      </c>
      <c r="C164" s="4" t="s">
        <v>57</v>
      </c>
      <c r="D164" s="5">
        <v>45001</v>
      </c>
      <c r="E164" s="3" t="s">
        <v>20</v>
      </c>
      <c r="F164" s="3" t="s">
        <v>24</v>
      </c>
      <c r="G164" s="6">
        <v>6.8000000000000005E-2</v>
      </c>
      <c r="H164" s="6">
        <v>7.0000000000000007E-2</v>
      </c>
      <c r="I164" s="6">
        <v>6.8000000000000005E-2</v>
      </c>
      <c r="J164" s="6">
        <v>6.6000000000000003E-2</v>
      </c>
      <c r="K164" s="6">
        <v>6.4000000000000001E-2</v>
      </c>
      <c r="L164" s="6">
        <v>6.3E-2</v>
      </c>
      <c r="M164" s="6"/>
      <c r="N164" s="6"/>
      <c r="O164" s="6"/>
    </row>
    <row r="165" spans="1:15" x14ac:dyDescent="0.25">
      <c r="A165" s="3" t="s">
        <v>55</v>
      </c>
      <c r="B165" s="4" t="s">
        <v>56</v>
      </c>
      <c r="C165" s="4" t="s">
        <v>57</v>
      </c>
      <c r="D165" s="5">
        <v>45001</v>
      </c>
      <c r="E165" s="3" t="s">
        <v>20</v>
      </c>
      <c r="F165" s="3" t="s">
        <v>25</v>
      </c>
      <c r="G165" s="6">
        <v>7.2000000000000008E-2</v>
      </c>
      <c r="H165" s="6">
        <v>0.04</v>
      </c>
      <c r="I165" s="6">
        <v>1.9E-2</v>
      </c>
      <c r="J165" s="6">
        <v>0.02</v>
      </c>
      <c r="K165" s="6"/>
      <c r="L165" s="6"/>
      <c r="M165" s="6"/>
      <c r="N165" s="6"/>
      <c r="O165" s="6"/>
    </row>
    <row r="166" spans="1:15" x14ac:dyDescent="0.25">
      <c r="A166" s="3" t="s">
        <v>55</v>
      </c>
      <c r="B166" s="4" t="s">
        <v>56</v>
      </c>
      <c r="C166" s="4" t="s">
        <v>57</v>
      </c>
      <c r="D166" s="5">
        <v>45001</v>
      </c>
      <c r="E166" s="3" t="s">
        <v>20</v>
      </c>
      <c r="F166" s="3" t="s">
        <v>19</v>
      </c>
      <c r="G166" s="6">
        <v>5.0000000000000001E-3</v>
      </c>
      <c r="H166" s="6">
        <v>8.0000000000000002E-3</v>
      </c>
      <c r="I166" s="6">
        <v>1.2999999999999999E-2</v>
      </c>
      <c r="J166" s="6">
        <v>1.2999999999999999E-2</v>
      </c>
      <c r="K166" s="6">
        <v>1.4E-2</v>
      </c>
      <c r="L166" s="6">
        <v>1.6E-2</v>
      </c>
      <c r="M166" s="6"/>
      <c r="N166" s="6"/>
      <c r="O166" s="6"/>
    </row>
    <row r="167" spans="1:15" x14ac:dyDescent="0.25">
      <c r="A167" s="3" t="s">
        <v>58</v>
      </c>
      <c r="B167" s="4" t="s">
        <v>59</v>
      </c>
      <c r="C167" s="4" t="s">
        <v>57</v>
      </c>
      <c r="D167" s="5">
        <v>45001</v>
      </c>
      <c r="E167" s="3" t="s">
        <v>20</v>
      </c>
      <c r="F167" s="3" t="s">
        <v>10</v>
      </c>
      <c r="G167" s="6">
        <v>2.1000000000000001E-2</v>
      </c>
      <c r="H167" s="6">
        <v>-2E-3</v>
      </c>
      <c r="I167" s="6">
        <v>1.2999999999999999E-2</v>
      </c>
      <c r="J167" s="6">
        <v>1.6E-2</v>
      </c>
      <c r="K167" s="6">
        <v>1.4E-2</v>
      </c>
      <c r="L167" s="6"/>
      <c r="M167" s="6"/>
      <c r="N167" s="6"/>
      <c r="O167" s="6"/>
    </row>
    <row r="168" spans="1:15" x14ac:dyDescent="0.25">
      <c r="A168" s="3" t="s">
        <v>58</v>
      </c>
      <c r="B168" s="4" t="s">
        <v>59</v>
      </c>
      <c r="C168" s="4" t="s">
        <v>57</v>
      </c>
      <c r="D168" s="5">
        <v>45001</v>
      </c>
      <c r="E168" s="3" t="s">
        <v>20</v>
      </c>
      <c r="F168" s="3" t="s">
        <v>11</v>
      </c>
      <c r="G168" s="6">
        <v>6.3745019920318724E-2</v>
      </c>
      <c r="H168" s="6">
        <v>3.7453183520599252E-2</v>
      </c>
      <c r="I168" s="6">
        <v>3.6101083032490967E-2</v>
      </c>
      <c r="J168" s="6">
        <v>3.8327526132404179E-2</v>
      </c>
      <c r="K168" s="6">
        <v>4.0268456375838917E-2</v>
      </c>
      <c r="L168" s="6">
        <v>3.5483870967741943E-2</v>
      </c>
      <c r="M168" s="6"/>
      <c r="N168" s="6"/>
      <c r="O168" s="6"/>
    </row>
    <row r="169" spans="1:15" x14ac:dyDescent="0.25">
      <c r="A169" s="3" t="s">
        <v>58</v>
      </c>
      <c r="B169" s="4" t="s">
        <v>59</v>
      </c>
      <c r="C169" s="4" t="s">
        <v>57</v>
      </c>
      <c r="D169" s="5">
        <v>45001</v>
      </c>
      <c r="E169" s="3" t="s">
        <v>20</v>
      </c>
      <c r="F169" s="3" t="s">
        <v>12</v>
      </c>
      <c r="G169" s="6">
        <v>-8.0000000000000002E-3</v>
      </c>
      <c r="H169" s="6">
        <v>-2.5999999999999999E-2</v>
      </c>
      <c r="I169" s="6">
        <v>-2.5999999999999999E-2</v>
      </c>
      <c r="J169" s="6">
        <v>-3.1E-2</v>
      </c>
      <c r="K169" s="6">
        <v>-2.9000000000000001E-2</v>
      </c>
      <c r="L169" s="6">
        <v>-2.9000000000000001E-2</v>
      </c>
      <c r="M169" s="6"/>
      <c r="N169" s="6"/>
      <c r="O169" s="6"/>
    </row>
    <row r="170" spans="1:15" x14ac:dyDescent="0.25">
      <c r="A170" s="3" t="s">
        <v>58</v>
      </c>
      <c r="B170" s="4" t="s">
        <v>59</v>
      </c>
      <c r="C170" s="4" t="s">
        <v>57</v>
      </c>
      <c r="D170" s="5">
        <v>45001</v>
      </c>
      <c r="E170" s="3" t="s">
        <v>20</v>
      </c>
      <c r="F170" s="3" t="s">
        <v>13</v>
      </c>
      <c r="G170" s="6">
        <v>0.73</v>
      </c>
      <c r="H170" s="6">
        <v>0.74400000000000011</v>
      </c>
      <c r="I170" s="6">
        <v>0.76900000000000002</v>
      </c>
      <c r="J170" s="6">
        <v>0.79</v>
      </c>
      <c r="K170" s="6"/>
      <c r="L170" s="6"/>
      <c r="M170" s="6"/>
      <c r="N170" s="6"/>
      <c r="O170" s="6"/>
    </row>
    <row r="171" spans="1:15" x14ac:dyDescent="0.25">
      <c r="A171" s="3" t="s">
        <v>58</v>
      </c>
      <c r="B171" s="4" t="s">
        <v>59</v>
      </c>
      <c r="C171" s="4" t="s">
        <v>57</v>
      </c>
      <c r="D171" s="5">
        <v>45001</v>
      </c>
      <c r="E171" s="3" t="s">
        <v>20</v>
      </c>
      <c r="F171" s="3" t="s">
        <v>29</v>
      </c>
      <c r="G171" s="6">
        <v>0.5250936329588014</v>
      </c>
      <c r="H171" s="6">
        <v>0.52851985559566794</v>
      </c>
      <c r="I171" s="6">
        <v>0.52961672473867594</v>
      </c>
      <c r="J171" s="6">
        <v>0.52583892617449657</v>
      </c>
      <c r="K171" s="6"/>
      <c r="L171" s="6"/>
      <c r="M171" s="6"/>
      <c r="N171" s="6"/>
      <c r="O171" s="6"/>
    </row>
    <row r="172" spans="1:15" x14ac:dyDescent="0.25">
      <c r="A172" s="3" t="s">
        <v>58</v>
      </c>
      <c r="B172" s="4" t="s">
        <v>59</v>
      </c>
      <c r="C172" s="4" t="s">
        <v>57</v>
      </c>
      <c r="D172" s="5">
        <v>45001</v>
      </c>
      <c r="E172" s="3" t="s">
        <v>20</v>
      </c>
      <c r="F172" s="3" t="s">
        <v>15</v>
      </c>
      <c r="G172" s="6">
        <v>0.53400000000000003</v>
      </c>
      <c r="H172" s="6">
        <v>0.55399999999999994</v>
      </c>
      <c r="I172" s="6">
        <v>0.55500000000000005</v>
      </c>
      <c r="J172" s="6">
        <v>0.55700000000000005</v>
      </c>
      <c r="K172" s="6"/>
      <c r="L172" s="6"/>
      <c r="M172" s="6"/>
      <c r="N172" s="6"/>
      <c r="O172" s="6"/>
    </row>
    <row r="173" spans="1:15" x14ac:dyDescent="0.25">
      <c r="A173" s="3" t="s">
        <v>58</v>
      </c>
      <c r="B173" s="4" t="s">
        <v>59</v>
      </c>
      <c r="C173" s="4" t="s">
        <v>57</v>
      </c>
      <c r="D173" s="5">
        <v>45001</v>
      </c>
      <c r="E173" s="3" t="s">
        <v>20</v>
      </c>
      <c r="F173" s="3" t="s">
        <v>16</v>
      </c>
      <c r="G173" s="6">
        <v>-2.4E-2</v>
      </c>
      <c r="H173" s="6">
        <v>0.02</v>
      </c>
      <c r="I173" s="6">
        <v>1E-3</v>
      </c>
      <c r="J173" s="6">
        <v>2E-3</v>
      </c>
      <c r="K173" s="6"/>
      <c r="L173" s="6"/>
      <c r="M173" s="6"/>
      <c r="N173" s="6"/>
      <c r="O173" s="6"/>
    </row>
    <row r="174" spans="1:15" x14ac:dyDescent="0.25">
      <c r="A174" s="3" t="s">
        <v>58</v>
      </c>
      <c r="B174" s="4" t="s">
        <v>59</v>
      </c>
      <c r="C174" s="4" t="s">
        <v>57</v>
      </c>
      <c r="D174" s="5">
        <v>45001</v>
      </c>
      <c r="E174" s="3" t="s">
        <v>20</v>
      </c>
      <c r="F174" s="3" t="s">
        <v>17</v>
      </c>
      <c r="G174" s="6">
        <v>4.0999999999999988E-2</v>
      </c>
      <c r="H174" s="6">
        <v>4.4999999999999998E-2</v>
      </c>
      <c r="I174" s="6">
        <v>4.5499999999999999E-2</v>
      </c>
      <c r="J174" s="6">
        <v>0.05</v>
      </c>
      <c r="K174" s="6"/>
      <c r="L174" s="6"/>
      <c r="M174" s="6"/>
      <c r="N174" s="6"/>
      <c r="O174" s="6"/>
    </row>
    <row r="175" spans="1:15" x14ac:dyDescent="0.25">
      <c r="A175" s="3" t="s">
        <v>58</v>
      </c>
      <c r="B175" s="4" t="s">
        <v>59</v>
      </c>
      <c r="C175" s="4" t="s">
        <v>57</v>
      </c>
      <c r="D175" s="5">
        <v>45001</v>
      </c>
      <c r="E175" s="3" t="s">
        <v>20</v>
      </c>
      <c r="F175" s="3" t="s">
        <v>18</v>
      </c>
      <c r="G175" s="6">
        <v>-5.0000000000000001E-3</v>
      </c>
      <c r="H175" s="6">
        <v>-1.7000000000000001E-2</v>
      </c>
      <c r="I175" s="6">
        <v>-1.4999999999999999E-2</v>
      </c>
      <c r="J175" s="6">
        <v>-9.0000000000000011E-3</v>
      </c>
      <c r="K175" s="6">
        <v>5.0000000000000001E-3</v>
      </c>
      <c r="L175" s="6">
        <v>0</v>
      </c>
      <c r="M175" s="6"/>
      <c r="N175" s="6"/>
      <c r="O175" s="6"/>
    </row>
    <row r="176" spans="1:15" x14ac:dyDescent="0.25">
      <c r="A176" s="3" t="s">
        <v>58</v>
      </c>
      <c r="B176" s="4" t="s">
        <v>59</v>
      </c>
      <c r="C176" s="4" t="s">
        <v>57</v>
      </c>
      <c r="D176" s="5">
        <v>45001</v>
      </c>
      <c r="E176" s="3" t="s">
        <v>20</v>
      </c>
      <c r="F176" s="3" t="s">
        <v>24</v>
      </c>
      <c r="G176" s="6">
        <v>6.8000000000000005E-2</v>
      </c>
      <c r="H176" s="6">
        <v>7.0000000000000007E-2</v>
      </c>
      <c r="I176" s="6">
        <v>6.8000000000000005E-2</v>
      </c>
      <c r="J176" s="6">
        <v>6.6000000000000003E-2</v>
      </c>
      <c r="K176" s="6">
        <v>6.4000000000000001E-2</v>
      </c>
      <c r="L176" s="6"/>
      <c r="M176" s="6"/>
      <c r="N176" s="6"/>
      <c r="O176" s="6"/>
    </row>
    <row r="177" spans="1:15" x14ac:dyDescent="0.25">
      <c r="A177" s="3" t="s">
        <v>58</v>
      </c>
      <c r="B177" s="4" t="s">
        <v>59</v>
      </c>
      <c r="C177" s="4" t="s">
        <v>57</v>
      </c>
      <c r="D177" s="5">
        <v>45001</v>
      </c>
      <c r="E177" s="3" t="s">
        <v>20</v>
      </c>
      <c r="F177" s="3" t="s">
        <v>25</v>
      </c>
      <c r="G177" s="6">
        <v>7.0999999999999994E-2</v>
      </c>
      <c r="H177" s="6">
        <v>5.5E-2</v>
      </c>
      <c r="I177" s="6">
        <v>2.5000000000000001E-2</v>
      </c>
      <c r="J177" s="6">
        <v>1.6E-2</v>
      </c>
      <c r="K177" s="6">
        <v>0.02</v>
      </c>
      <c r="L177" s="6">
        <v>0.02</v>
      </c>
      <c r="M177" s="6"/>
      <c r="N177" s="6"/>
      <c r="O177" s="6"/>
    </row>
    <row r="178" spans="1:15" x14ac:dyDescent="0.25">
      <c r="A178" s="3" t="s">
        <v>58</v>
      </c>
      <c r="B178" s="4" t="s">
        <v>59</v>
      </c>
      <c r="C178" s="4" t="s">
        <v>57</v>
      </c>
      <c r="D178" s="5">
        <v>45001</v>
      </c>
      <c r="E178" s="3" t="s">
        <v>20</v>
      </c>
      <c r="F178" s="3" t="s">
        <v>19</v>
      </c>
      <c r="G178" s="6">
        <v>1.872659176029963E-3</v>
      </c>
      <c r="H178" s="6">
        <v>2.8880866425992791E-3</v>
      </c>
      <c r="I178" s="6">
        <v>4.5296167247386764E-3</v>
      </c>
      <c r="J178" s="6">
        <v>4.3624161073825508E-3</v>
      </c>
      <c r="K178" s="6"/>
      <c r="L178" s="6"/>
      <c r="M178" s="6"/>
      <c r="N178" s="6"/>
      <c r="O178" s="6"/>
    </row>
    <row r="179" spans="1:15" x14ac:dyDescent="0.25">
      <c r="A179" s="3" t="s">
        <v>60</v>
      </c>
      <c r="B179" s="4" t="s">
        <v>61</v>
      </c>
      <c r="C179" s="4" t="s">
        <v>62</v>
      </c>
      <c r="D179" s="5">
        <v>45036</v>
      </c>
      <c r="E179" s="3" t="s">
        <v>20</v>
      </c>
      <c r="F179" s="3" t="s">
        <v>10</v>
      </c>
      <c r="G179" s="6">
        <v>2.5999999999999999E-2</v>
      </c>
      <c r="H179" s="6">
        <v>0.01</v>
      </c>
      <c r="I179" s="6">
        <v>1.6E-2</v>
      </c>
      <c r="J179" s="6">
        <v>1.7000000000000001E-2</v>
      </c>
      <c r="K179" s="6">
        <v>1.7000000000000001E-2</v>
      </c>
      <c r="L179" s="6">
        <v>1.7999999999999999E-2</v>
      </c>
      <c r="M179" s="6"/>
      <c r="N179" s="6"/>
      <c r="O179" s="6"/>
    </row>
    <row r="180" spans="1:15" x14ac:dyDescent="0.25">
      <c r="A180" s="3" t="s">
        <v>60</v>
      </c>
      <c r="B180" s="4" t="s">
        <v>61</v>
      </c>
      <c r="C180" s="4" t="s">
        <v>62</v>
      </c>
      <c r="D180" s="5">
        <v>45036</v>
      </c>
      <c r="E180" s="3" t="s">
        <v>20</v>
      </c>
      <c r="F180" s="3" t="s">
        <v>11</v>
      </c>
      <c r="G180" s="6">
        <v>5.7000000000000002E-2</v>
      </c>
      <c r="H180" s="6">
        <v>6.5000000000000002E-2</v>
      </c>
      <c r="I180" s="6">
        <v>4.2999999999999997E-2</v>
      </c>
      <c r="J180" s="6">
        <v>3.5999999999999997E-2</v>
      </c>
      <c r="K180" s="6">
        <v>3.3000000000000002E-2</v>
      </c>
      <c r="L180" s="6">
        <v>3.4000000000000002E-2</v>
      </c>
      <c r="M180" s="6"/>
      <c r="N180" s="6"/>
      <c r="O180" s="6"/>
    </row>
    <row r="181" spans="1:15" x14ac:dyDescent="0.25">
      <c r="A181" s="3" t="s">
        <v>60</v>
      </c>
      <c r="B181" s="4" t="s">
        <v>61</v>
      </c>
      <c r="C181" s="4" t="s">
        <v>62</v>
      </c>
      <c r="D181" s="5">
        <v>45036</v>
      </c>
      <c r="E181" s="3" t="s">
        <v>20</v>
      </c>
      <c r="F181" s="3" t="s">
        <v>12</v>
      </c>
      <c r="G181" s="6">
        <v>-4.7E-2</v>
      </c>
      <c r="H181" s="6">
        <v>-4.9000000000000002E-2</v>
      </c>
      <c r="I181" s="6">
        <v>-4.3999999999999997E-2</v>
      </c>
      <c r="J181" s="6">
        <v>-3.7000000000000012E-2</v>
      </c>
      <c r="K181" s="6">
        <v>-3.2000000000000001E-2</v>
      </c>
      <c r="L181" s="6">
        <v>-2.7E-2</v>
      </c>
      <c r="M181" s="6"/>
      <c r="N181" s="6"/>
      <c r="O181" s="6"/>
    </row>
    <row r="182" spans="1:15" x14ac:dyDescent="0.25">
      <c r="A182" s="3" t="s">
        <v>60</v>
      </c>
      <c r="B182" s="4" t="s">
        <v>61</v>
      </c>
      <c r="C182" s="4" t="s">
        <v>62</v>
      </c>
      <c r="D182" s="5">
        <v>45036</v>
      </c>
      <c r="E182" s="3" t="s">
        <v>20</v>
      </c>
      <c r="F182" s="3" t="s">
        <v>13</v>
      </c>
      <c r="G182" s="6">
        <v>1.1160000000000001</v>
      </c>
      <c r="H182" s="6">
        <v>1.0960000000000001</v>
      </c>
      <c r="I182" s="6">
        <v>1.095</v>
      </c>
      <c r="J182" s="6">
        <v>1.0940000000000001</v>
      </c>
      <c r="K182" s="6">
        <v>1.0920000000000001</v>
      </c>
      <c r="L182" s="6">
        <v>1.083</v>
      </c>
      <c r="M182" s="6"/>
      <c r="N182" s="6"/>
      <c r="O182" s="6"/>
    </row>
    <row r="183" spans="1:15" x14ac:dyDescent="0.25">
      <c r="A183" s="3" t="s">
        <v>60</v>
      </c>
      <c r="B183" s="4" t="s">
        <v>61</v>
      </c>
      <c r="C183" s="4" t="s">
        <v>62</v>
      </c>
      <c r="D183" s="5">
        <v>45036</v>
      </c>
      <c r="E183" s="3" t="s">
        <v>20</v>
      </c>
      <c r="F183" s="3" t="s">
        <v>29</v>
      </c>
      <c r="G183" s="6">
        <v>0.53400000000000003</v>
      </c>
      <c r="H183" s="6">
        <v>0.51700000000000002</v>
      </c>
      <c r="I183" s="6">
        <v>0.51300000000000001</v>
      </c>
      <c r="J183" s="6">
        <v>0.51500000000000001</v>
      </c>
      <c r="K183" s="6">
        <v>0.51400000000000001</v>
      </c>
      <c r="L183" s="6">
        <v>0.51400000000000001</v>
      </c>
      <c r="M183" s="6"/>
      <c r="N183" s="6"/>
      <c r="O183" s="6"/>
    </row>
    <row r="184" spans="1:15" x14ac:dyDescent="0.25">
      <c r="A184" s="3" t="s">
        <v>60</v>
      </c>
      <c r="B184" s="4" t="s">
        <v>61</v>
      </c>
      <c r="C184" s="4" t="s">
        <v>62</v>
      </c>
      <c r="D184" s="5">
        <v>45036</v>
      </c>
      <c r="E184" s="3" t="s">
        <v>20</v>
      </c>
      <c r="F184" s="3" t="s">
        <v>15</v>
      </c>
      <c r="G184" s="6">
        <v>0.56200000000000006</v>
      </c>
      <c r="H184" s="6">
        <v>0.54899999999999993</v>
      </c>
      <c r="I184" s="6">
        <v>0.53800000000000003</v>
      </c>
      <c r="J184" s="6">
        <v>0.53100000000000003</v>
      </c>
      <c r="K184" s="6">
        <v>0.52300000000000002</v>
      </c>
      <c r="L184" s="6">
        <v>0.51700000000000002</v>
      </c>
      <c r="M184" s="6"/>
      <c r="N184" s="6"/>
      <c r="O184" s="6"/>
    </row>
    <row r="185" spans="1:15" x14ac:dyDescent="0.25">
      <c r="A185" s="3" t="s">
        <v>60</v>
      </c>
      <c r="B185" s="4" t="s">
        <v>61</v>
      </c>
      <c r="C185" s="4" t="s">
        <v>62</v>
      </c>
      <c r="D185" s="5">
        <v>45036</v>
      </c>
      <c r="E185" s="3" t="s">
        <v>20</v>
      </c>
      <c r="F185" s="3" t="s">
        <v>16</v>
      </c>
      <c r="G185" s="6">
        <v>0.03</v>
      </c>
      <c r="H185" s="6">
        <v>0.04</v>
      </c>
      <c r="I185" s="6">
        <v>2.1999999999999999E-2</v>
      </c>
      <c r="J185" s="6">
        <v>2.3E-2</v>
      </c>
      <c r="K185" s="6">
        <v>1.7000000000000001E-2</v>
      </c>
      <c r="L185" s="6">
        <v>2.1999999999999999E-2</v>
      </c>
      <c r="M185" s="6"/>
      <c r="N185" s="6"/>
      <c r="O185" s="6"/>
    </row>
    <row r="186" spans="1:15" x14ac:dyDescent="0.25">
      <c r="A186" s="3" t="s">
        <v>60</v>
      </c>
      <c r="B186" s="4" t="s">
        <v>61</v>
      </c>
      <c r="C186" s="4" t="s">
        <v>62</v>
      </c>
      <c r="D186" s="5">
        <v>45036</v>
      </c>
      <c r="E186" s="3" t="s">
        <v>20</v>
      </c>
      <c r="F186" s="3" t="s">
        <v>17</v>
      </c>
      <c r="G186" s="6">
        <v>3.7000000000000012E-2</v>
      </c>
      <c r="H186" s="6">
        <v>3.7999999999999999E-2</v>
      </c>
      <c r="I186" s="6">
        <v>3.7999999999999999E-2</v>
      </c>
      <c r="J186" s="6">
        <v>3.7999999999999999E-2</v>
      </c>
      <c r="K186" s="6">
        <v>3.5999999999999997E-2</v>
      </c>
      <c r="L186" s="6">
        <v>3.5000000000000003E-2</v>
      </c>
      <c r="M186" s="6"/>
      <c r="N186" s="6"/>
      <c r="O186" s="6"/>
    </row>
    <row r="187" spans="1:15" x14ac:dyDescent="0.25">
      <c r="A187" s="3" t="s">
        <v>60</v>
      </c>
      <c r="B187" s="4" t="s">
        <v>61</v>
      </c>
      <c r="C187" s="4" t="s">
        <v>62</v>
      </c>
      <c r="D187" s="5">
        <v>45036</v>
      </c>
      <c r="E187" s="3" t="s">
        <v>20</v>
      </c>
      <c r="F187" s="3" t="s">
        <v>18</v>
      </c>
      <c r="G187" s="6">
        <v>-1.0999999999999999E-2</v>
      </c>
      <c r="H187" s="6">
        <v>-1.4999999999999999E-2</v>
      </c>
      <c r="I187" s="6">
        <v>-1.2999999999999999E-2</v>
      </c>
      <c r="J187" s="6">
        <v>-9.0000000000000011E-3</v>
      </c>
      <c r="K187" s="6">
        <v>-5.0000000000000001E-3</v>
      </c>
      <c r="L187" s="6">
        <v>0</v>
      </c>
      <c r="M187" s="6"/>
      <c r="N187" s="6"/>
      <c r="O187" s="6"/>
    </row>
    <row r="188" spans="1:15" x14ac:dyDescent="0.25">
      <c r="A188" s="3" t="s">
        <v>60</v>
      </c>
      <c r="B188" s="4" t="s">
        <v>61</v>
      </c>
      <c r="C188" s="4" t="s">
        <v>62</v>
      </c>
      <c r="D188" s="5">
        <v>45036</v>
      </c>
      <c r="E188" s="3" t="s">
        <v>20</v>
      </c>
      <c r="F188" s="3" t="s">
        <v>25</v>
      </c>
      <c r="G188" s="6">
        <v>5.8999999999999997E-2</v>
      </c>
      <c r="H188" s="6">
        <v>5.4000000000000013E-2</v>
      </c>
      <c r="I188" s="6">
        <v>2.5000000000000001E-2</v>
      </c>
      <c r="J188" s="6">
        <v>2.1999999999999999E-2</v>
      </c>
      <c r="K188" s="6">
        <v>0.02</v>
      </c>
      <c r="L188" s="6">
        <v>0.02</v>
      </c>
      <c r="M188" s="6"/>
      <c r="N188" s="6"/>
      <c r="O188" s="6"/>
    </row>
    <row r="189" spans="1:15" x14ac:dyDescent="0.25">
      <c r="A189" s="3" t="s">
        <v>60</v>
      </c>
      <c r="B189" s="4" t="s">
        <v>61</v>
      </c>
      <c r="C189" s="4" t="s">
        <v>62</v>
      </c>
      <c r="D189" s="5">
        <v>45036</v>
      </c>
      <c r="E189" s="3" t="s">
        <v>20</v>
      </c>
      <c r="F189" s="3" t="s">
        <v>19</v>
      </c>
      <c r="G189" s="6">
        <v>1.9E-2</v>
      </c>
      <c r="H189" s="6">
        <v>1.7000000000000001E-2</v>
      </c>
      <c r="I189" s="6">
        <v>1.9E-2</v>
      </c>
      <c r="J189" s="6">
        <v>2.1000000000000001E-2</v>
      </c>
      <c r="K189" s="6">
        <v>2.3E-2</v>
      </c>
      <c r="L189" s="6">
        <v>2.4E-2</v>
      </c>
      <c r="M189" s="6"/>
      <c r="N189" s="6"/>
      <c r="O189" s="6"/>
    </row>
    <row r="190" spans="1:15" x14ac:dyDescent="0.25">
      <c r="A190" s="3" t="s">
        <v>63</v>
      </c>
      <c r="B190" s="4" t="s">
        <v>64</v>
      </c>
      <c r="C190" s="4" t="s">
        <v>65</v>
      </c>
      <c r="D190" s="5">
        <v>45040</v>
      </c>
      <c r="E190" s="3" t="s">
        <v>20</v>
      </c>
      <c r="F190" s="3" t="s">
        <v>10</v>
      </c>
      <c r="G190" s="6">
        <v>6.3E-2</v>
      </c>
      <c r="H190" s="6">
        <v>2.1999999999999999E-2</v>
      </c>
      <c r="I190" s="6">
        <v>2.5999999999999999E-2</v>
      </c>
      <c r="J190" s="6">
        <v>2.5000000000000001E-2</v>
      </c>
      <c r="K190" s="6">
        <v>2.1999999999999999E-2</v>
      </c>
      <c r="L190" s="6"/>
      <c r="M190" s="6"/>
      <c r="N190" s="6"/>
      <c r="O190" s="6"/>
    </row>
    <row r="191" spans="1:15" x14ac:dyDescent="0.25">
      <c r="A191" s="3" t="s">
        <v>63</v>
      </c>
      <c r="B191" s="4" t="s">
        <v>64</v>
      </c>
      <c r="C191" s="4" t="s">
        <v>65</v>
      </c>
      <c r="D191" s="5">
        <v>45040</v>
      </c>
      <c r="E191" s="3" t="s">
        <v>20</v>
      </c>
      <c r="F191" s="3" t="s">
        <v>11</v>
      </c>
      <c r="G191" s="6">
        <v>0.158</v>
      </c>
      <c r="H191" s="6">
        <v>0.10299999999999999</v>
      </c>
      <c r="I191" s="6">
        <v>6.4000000000000001E-2</v>
      </c>
      <c r="J191" s="6">
        <v>5.2999999999999999E-2</v>
      </c>
      <c r="K191" s="6">
        <v>4.7E-2</v>
      </c>
      <c r="L191" s="6"/>
      <c r="M191" s="6"/>
      <c r="N191" s="6"/>
      <c r="O191" s="6"/>
    </row>
    <row r="192" spans="1:15" x14ac:dyDescent="0.25">
      <c r="A192" s="3" t="s">
        <v>63</v>
      </c>
      <c r="B192" s="4" t="s">
        <v>64</v>
      </c>
      <c r="C192" s="4" t="s">
        <v>65</v>
      </c>
      <c r="D192" s="5">
        <v>45040</v>
      </c>
      <c r="E192" s="3" t="s">
        <v>20</v>
      </c>
      <c r="F192" s="3" t="s">
        <v>12</v>
      </c>
      <c r="G192" s="6">
        <v>4.0000000000000001E-3</v>
      </c>
      <c r="H192" s="6">
        <v>-6.9999999999999993E-3</v>
      </c>
      <c r="I192" s="6">
        <v>-1.4999999999999999E-2</v>
      </c>
      <c r="J192" s="6">
        <v>-8.0000000000000002E-3</v>
      </c>
      <c r="K192" s="6">
        <v>-6.0000000000000001E-3</v>
      </c>
      <c r="L192" s="6"/>
      <c r="M192" s="6"/>
      <c r="N192" s="6"/>
      <c r="O192" s="6"/>
    </row>
    <row r="193" spans="1:15" x14ac:dyDescent="0.25">
      <c r="A193" s="3" t="s">
        <v>63</v>
      </c>
      <c r="B193" s="4" t="s">
        <v>64</v>
      </c>
      <c r="C193" s="4" t="s">
        <v>65</v>
      </c>
      <c r="D193" s="5">
        <v>45040</v>
      </c>
      <c r="E193" s="3" t="s">
        <v>20</v>
      </c>
      <c r="F193" s="3" t="s">
        <v>13</v>
      </c>
      <c r="G193" s="6">
        <v>0.68400000000000005</v>
      </c>
      <c r="H193" s="6">
        <v>0.626</v>
      </c>
      <c r="I193" s="6">
        <v>0.59799999999999998</v>
      </c>
      <c r="J193" s="6">
        <v>0.57499999999999996</v>
      </c>
      <c r="K193" s="6">
        <v>0.55600000000000005</v>
      </c>
      <c r="L193" s="6"/>
      <c r="M193" s="6"/>
      <c r="N193" s="6"/>
      <c r="O193" s="6"/>
    </row>
    <row r="194" spans="1:15" x14ac:dyDescent="0.25">
      <c r="A194" s="3" t="s">
        <v>63</v>
      </c>
      <c r="B194" s="4" t="s">
        <v>64</v>
      </c>
      <c r="C194" s="4" t="s">
        <v>65</v>
      </c>
      <c r="D194" s="5">
        <v>45040</v>
      </c>
      <c r="E194" s="3" t="s">
        <v>20</v>
      </c>
      <c r="F194" s="3" t="s">
        <v>29</v>
      </c>
      <c r="G194" s="6">
        <v>0.45200000000000001</v>
      </c>
      <c r="H194" s="6">
        <v>0.45200000000000001</v>
      </c>
      <c r="I194" s="6">
        <v>0.44400000000000001</v>
      </c>
      <c r="J194" s="6">
        <v>0.44500000000000001</v>
      </c>
      <c r="K194" s="6">
        <v>0.44500000000000001</v>
      </c>
      <c r="L194" s="6"/>
      <c r="M194" s="6"/>
      <c r="N194" s="6"/>
      <c r="O194" s="6"/>
    </row>
    <row r="195" spans="1:15" x14ac:dyDescent="0.25">
      <c r="A195" s="3" t="s">
        <v>63</v>
      </c>
      <c r="B195" s="4" t="s">
        <v>64</v>
      </c>
      <c r="C195" s="4" t="s">
        <v>65</v>
      </c>
      <c r="D195" s="5">
        <v>45040</v>
      </c>
      <c r="E195" s="3" t="s">
        <v>20</v>
      </c>
      <c r="F195" s="3" t="s">
        <v>15</v>
      </c>
      <c r="G195" s="6">
        <v>0.44800000000000001</v>
      </c>
      <c r="H195" s="6">
        <v>0.45800000000000002</v>
      </c>
      <c r="I195" s="6">
        <v>0.46</v>
      </c>
      <c r="J195" s="6">
        <v>0.45300000000000001</v>
      </c>
      <c r="K195" s="6">
        <v>0.45200000000000001</v>
      </c>
      <c r="L195" s="6"/>
      <c r="M195" s="6"/>
      <c r="N195" s="6"/>
      <c r="O195" s="6"/>
    </row>
    <row r="196" spans="1:15" x14ac:dyDescent="0.25">
      <c r="A196" s="3" t="s">
        <v>63</v>
      </c>
      <c r="B196" s="4" t="s">
        <v>64</v>
      </c>
      <c r="C196" s="4" t="s">
        <v>65</v>
      </c>
      <c r="D196" s="5">
        <v>45040</v>
      </c>
      <c r="E196" s="3" t="s">
        <v>20</v>
      </c>
      <c r="F196" s="3" t="s">
        <v>17</v>
      </c>
      <c r="G196" s="6">
        <v>5.8000000000000003E-2</v>
      </c>
      <c r="H196" s="6">
        <v>4.5999999999999999E-2</v>
      </c>
      <c r="I196" s="6">
        <v>3.7000000000000012E-2</v>
      </c>
      <c r="J196" s="6">
        <v>3.3000000000000002E-2</v>
      </c>
      <c r="K196" s="6">
        <v>2.9000000000000001E-2</v>
      </c>
      <c r="L196" s="6"/>
      <c r="M196" s="6"/>
      <c r="N196" s="6"/>
      <c r="O196" s="6"/>
    </row>
    <row r="197" spans="1:15" x14ac:dyDescent="0.25">
      <c r="A197" s="3" t="s">
        <v>63</v>
      </c>
      <c r="B197" s="4" t="s">
        <v>64</v>
      </c>
      <c r="C197" s="4" t="s">
        <v>65</v>
      </c>
      <c r="D197" s="5">
        <v>45040</v>
      </c>
      <c r="E197" s="3" t="s">
        <v>20</v>
      </c>
      <c r="F197" s="3" t="s">
        <v>18</v>
      </c>
      <c r="G197" s="6">
        <v>3.3000000000000002E-2</v>
      </c>
      <c r="H197" s="6">
        <v>3.1E-2</v>
      </c>
      <c r="I197" s="6">
        <v>0.03</v>
      </c>
      <c r="J197" s="6">
        <v>2.5999999999999999E-2</v>
      </c>
      <c r="K197" s="6">
        <v>2.4E-2</v>
      </c>
      <c r="L197" s="6"/>
      <c r="M197" s="6"/>
      <c r="N197" s="6"/>
      <c r="O197" s="6"/>
    </row>
    <row r="198" spans="1:15" x14ac:dyDescent="0.25">
      <c r="A198" s="3" t="s">
        <v>63</v>
      </c>
      <c r="B198" s="4" t="s">
        <v>64</v>
      </c>
      <c r="C198" s="4" t="s">
        <v>65</v>
      </c>
      <c r="D198" s="5">
        <v>45040</v>
      </c>
      <c r="E198" s="3" t="s">
        <v>20</v>
      </c>
      <c r="F198" s="3" t="s">
        <v>24</v>
      </c>
      <c r="G198" s="6">
        <v>7.0000000000000007E-2</v>
      </c>
      <c r="H198" s="6">
        <v>6.5000000000000002E-2</v>
      </c>
      <c r="I198" s="6">
        <v>5.8999999999999997E-2</v>
      </c>
      <c r="J198" s="6">
        <v>5.4000000000000013E-2</v>
      </c>
      <c r="K198" s="6">
        <v>5.1999999999999998E-2</v>
      </c>
      <c r="L198" s="6"/>
      <c r="M198" s="6"/>
      <c r="N198" s="6"/>
      <c r="O198" s="6"/>
    </row>
    <row r="199" spans="1:15" x14ac:dyDescent="0.25">
      <c r="A199" s="3" t="s">
        <v>63</v>
      </c>
      <c r="B199" s="4" t="s">
        <v>64</v>
      </c>
      <c r="C199" s="4" t="s">
        <v>65</v>
      </c>
      <c r="D199" s="5">
        <v>45040</v>
      </c>
      <c r="E199" s="3" t="s">
        <v>20</v>
      </c>
      <c r="F199" s="3" t="s">
        <v>25</v>
      </c>
      <c r="G199" s="6">
        <v>0.108</v>
      </c>
      <c r="H199" s="6">
        <v>6.6000000000000003E-2</v>
      </c>
      <c r="I199" s="6">
        <v>2.8000000000000001E-2</v>
      </c>
      <c r="J199" s="6">
        <v>2.4E-2</v>
      </c>
      <c r="K199" s="6">
        <v>2.1999999999999999E-2</v>
      </c>
      <c r="L199" s="6"/>
      <c r="M199" s="6"/>
      <c r="N199" s="6"/>
      <c r="O199" s="6"/>
    </row>
    <row r="200" spans="1:15" x14ac:dyDescent="0.25">
      <c r="A200" s="3" t="s">
        <v>63</v>
      </c>
      <c r="B200" s="4" t="s">
        <v>64</v>
      </c>
      <c r="C200" s="4" t="s">
        <v>65</v>
      </c>
      <c r="D200" s="5">
        <v>45040</v>
      </c>
      <c r="E200" s="3" t="s">
        <v>20</v>
      </c>
      <c r="F200" s="3" t="s">
        <v>19</v>
      </c>
      <c r="G200" s="6">
        <v>1.4E-2</v>
      </c>
      <c r="H200" s="6">
        <v>1.2999999999999999E-2</v>
      </c>
      <c r="I200" s="6">
        <v>1.2999999999999999E-2</v>
      </c>
      <c r="J200" s="6">
        <v>1.2E-2</v>
      </c>
      <c r="K200" s="6">
        <v>1.2999999999999999E-2</v>
      </c>
      <c r="L200" s="6"/>
      <c r="M200" s="6"/>
      <c r="N200" s="6"/>
      <c r="O200" s="6"/>
    </row>
    <row r="201" spans="1:15" x14ac:dyDescent="0.25">
      <c r="A201" s="3" t="s">
        <v>66</v>
      </c>
      <c r="B201" s="4" t="s">
        <v>67</v>
      </c>
      <c r="C201" s="4" t="s">
        <v>68</v>
      </c>
      <c r="D201" s="3" t="s">
        <v>195</v>
      </c>
      <c r="E201" s="3" t="s">
        <v>20</v>
      </c>
      <c r="F201" s="3" t="s">
        <v>10</v>
      </c>
      <c r="G201" s="6">
        <v>4.5999999999999999E-2</v>
      </c>
      <c r="H201" s="6">
        <v>1.4999999999999999E-2</v>
      </c>
      <c r="I201" s="6">
        <v>0.04</v>
      </c>
      <c r="J201" s="6">
        <v>4.2999999999999997E-2</v>
      </c>
      <c r="K201" s="6">
        <v>4.4999999999999998E-2</v>
      </c>
      <c r="L201" s="6">
        <v>4.2000000000000003E-2</v>
      </c>
      <c r="M201" s="6"/>
      <c r="N201" s="6"/>
      <c r="O201" s="6"/>
    </row>
    <row r="202" spans="1:15" x14ac:dyDescent="0.25">
      <c r="A202" s="3" t="s">
        <v>66</v>
      </c>
      <c r="B202" s="4" t="s">
        <v>67</v>
      </c>
      <c r="C202" s="4" t="s">
        <v>68</v>
      </c>
      <c r="D202" s="3" t="s">
        <v>196</v>
      </c>
      <c r="E202" s="3" t="s">
        <v>20</v>
      </c>
      <c r="F202" s="3" t="s">
        <v>11</v>
      </c>
      <c r="G202" s="6">
        <v>0.20599999999999999</v>
      </c>
      <c r="H202" s="6">
        <v>0.16500000000000001</v>
      </c>
      <c r="I202" s="6">
        <v>9.8000000000000004E-2</v>
      </c>
      <c r="J202" s="6">
        <v>8.6999999999999994E-2</v>
      </c>
      <c r="K202" s="6">
        <v>8.5999999999999993E-2</v>
      </c>
      <c r="L202" s="6">
        <v>8.199999999999999E-2</v>
      </c>
      <c r="M202" s="6"/>
      <c r="N202" s="6"/>
      <c r="O202" s="6"/>
    </row>
    <row r="203" spans="1:15" x14ac:dyDescent="0.25">
      <c r="A203" s="3" t="s">
        <v>66</v>
      </c>
      <c r="B203" s="4" t="s">
        <v>67</v>
      </c>
      <c r="C203" s="4" t="s">
        <v>68</v>
      </c>
      <c r="D203" s="3" t="s">
        <v>197</v>
      </c>
      <c r="E203" s="3" t="s">
        <v>20</v>
      </c>
      <c r="F203" s="3" t="s">
        <v>12</v>
      </c>
      <c r="G203" s="6">
        <v>-6.2E-2</v>
      </c>
      <c r="H203" s="6">
        <v>-3.9E-2</v>
      </c>
      <c r="I203" s="6">
        <v>-2.9000000000000001E-2</v>
      </c>
      <c r="J203" s="6">
        <v>-1.9E-2</v>
      </c>
      <c r="K203" s="6">
        <v>-1.4E-2</v>
      </c>
      <c r="L203" s="6">
        <v>-9.0000000000000011E-3</v>
      </c>
      <c r="M203" s="6"/>
      <c r="N203" s="6"/>
      <c r="O203" s="6"/>
    </row>
    <row r="204" spans="1:15" x14ac:dyDescent="0.25">
      <c r="A204" s="3" t="s">
        <v>66</v>
      </c>
      <c r="B204" s="4" t="s">
        <v>67</v>
      </c>
      <c r="C204" s="4" t="s">
        <v>68</v>
      </c>
      <c r="D204" s="3" t="s">
        <v>198</v>
      </c>
      <c r="E204" s="3" t="s">
        <v>20</v>
      </c>
      <c r="F204" s="3" t="s">
        <v>13</v>
      </c>
      <c r="G204" s="6">
        <v>0.73299999999999998</v>
      </c>
      <c r="H204" s="6">
        <v>0.69700000000000006</v>
      </c>
      <c r="I204" s="6">
        <v>0.66700000000000004</v>
      </c>
      <c r="J204" s="6">
        <v>0.63900000000000001</v>
      </c>
      <c r="K204" s="6">
        <v>0.59799999999999998</v>
      </c>
      <c r="L204" s="6">
        <v>0.56299999999999994</v>
      </c>
      <c r="M204" s="6"/>
      <c r="N204" s="6"/>
      <c r="O204" s="6"/>
    </row>
    <row r="205" spans="1:15" x14ac:dyDescent="0.25">
      <c r="A205" s="3" t="s">
        <v>66</v>
      </c>
      <c r="B205" s="4" t="s">
        <v>67</v>
      </c>
      <c r="C205" s="4" t="s">
        <v>68</v>
      </c>
      <c r="D205" s="3" t="s">
        <v>199</v>
      </c>
      <c r="E205" s="3" t="s">
        <v>20</v>
      </c>
      <c r="F205" s="3" t="s">
        <v>29</v>
      </c>
      <c r="G205" s="6">
        <v>0.41599999999999998</v>
      </c>
      <c r="H205" s="6">
        <v>0.42599999999999999</v>
      </c>
      <c r="I205" s="6">
        <v>0.4</v>
      </c>
      <c r="J205" s="6">
        <v>0.39</v>
      </c>
      <c r="K205" s="6">
        <v>0.38400000000000001</v>
      </c>
      <c r="L205" s="6">
        <v>0.38</v>
      </c>
      <c r="M205" s="6"/>
      <c r="N205" s="6"/>
      <c r="O205" s="6"/>
    </row>
    <row r="206" spans="1:15" x14ac:dyDescent="0.25">
      <c r="A206" s="3" t="s">
        <v>66</v>
      </c>
      <c r="B206" s="4" t="s">
        <v>67</v>
      </c>
      <c r="C206" s="4" t="s">
        <v>68</v>
      </c>
      <c r="D206" s="3" t="s">
        <v>200</v>
      </c>
      <c r="E206" s="3" t="s">
        <v>20</v>
      </c>
      <c r="F206" s="3" t="s">
        <v>15</v>
      </c>
      <c r="G206" s="6">
        <v>0.47799999999999998</v>
      </c>
      <c r="H206" s="6">
        <v>0.46500000000000002</v>
      </c>
      <c r="I206" s="6">
        <v>0.42899999999999999</v>
      </c>
      <c r="J206" s="6">
        <v>0.40899999999999997</v>
      </c>
      <c r="K206" s="6">
        <v>0.39800000000000002</v>
      </c>
      <c r="L206" s="6">
        <v>0.38900000000000001</v>
      </c>
      <c r="M206" s="6"/>
      <c r="N206" s="6"/>
      <c r="O206" s="6"/>
    </row>
    <row r="207" spans="1:15" x14ac:dyDescent="0.25">
      <c r="A207" s="3" t="s">
        <v>66</v>
      </c>
      <c r="B207" s="4" t="s">
        <v>67</v>
      </c>
      <c r="C207" s="4" t="s">
        <v>68</v>
      </c>
      <c r="D207" s="3" t="s">
        <v>201</v>
      </c>
      <c r="E207" s="3" t="s">
        <v>20</v>
      </c>
      <c r="F207" s="3" t="s">
        <v>18</v>
      </c>
      <c r="G207" s="6">
        <v>3.0000000000000001E-3</v>
      </c>
      <c r="H207" s="6">
        <v>-1.4999999999999999E-2</v>
      </c>
      <c r="I207" s="6">
        <v>-1.0999999999999999E-2</v>
      </c>
      <c r="J207" s="6">
        <v>-6.9999999999999993E-3</v>
      </c>
      <c r="K207" s="6">
        <v>-2E-3</v>
      </c>
      <c r="L207" s="6">
        <v>0</v>
      </c>
      <c r="M207" s="6"/>
      <c r="N207" s="6"/>
      <c r="O207" s="6"/>
    </row>
    <row r="208" spans="1:15" x14ac:dyDescent="0.25">
      <c r="A208" s="3" t="s">
        <v>66</v>
      </c>
      <c r="B208" s="4" t="s">
        <v>67</v>
      </c>
      <c r="C208" s="4" t="s">
        <v>68</v>
      </c>
      <c r="D208" s="3" t="s">
        <v>202</v>
      </c>
      <c r="E208" s="3" t="s">
        <v>20</v>
      </c>
      <c r="F208" s="3" t="s">
        <v>24</v>
      </c>
      <c r="G208" s="6">
        <v>3.5999999999999997E-2</v>
      </c>
      <c r="H208" s="6">
        <v>3.9E-2</v>
      </c>
      <c r="I208" s="6">
        <v>3.5000000000000003E-2</v>
      </c>
      <c r="J208" s="6">
        <v>3.2000000000000001E-2</v>
      </c>
      <c r="K208" s="6">
        <v>0.03</v>
      </c>
      <c r="L208" s="6">
        <v>2.9000000000000001E-2</v>
      </c>
      <c r="M208" s="6"/>
      <c r="N208" s="6"/>
      <c r="O208" s="6"/>
    </row>
    <row r="209" spans="1:15" x14ac:dyDescent="0.25">
      <c r="A209" s="3" t="s">
        <v>66</v>
      </c>
      <c r="B209" s="4" t="s">
        <v>67</v>
      </c>
      <c r="C209" s="4" t="s">
        <v>68</v>
      </c>
      <c r="D209" s="3" t="s">
        <v>203</v>
      </c>
      <c r="E209" s="3" t="s">
        <v>20</v>
      </c>
      <c r="F209" s="3" t="s">
        <v>25</v>
      </c>
      <c r="G209" s="6">
        <v>0.153</v>
      </c>
      <c r="H209" s="6">
        <v>0.15</v>
      </c>
      <c r="I209" s="6">
        <v>0.06</v>
      </c>
      <c r="J209" s="6">
        <v>0.03</v>
      </c>
      <c r="K209" s="6">
        <v>0.03</v>
      </c>
      <c r="L209" s="6">
        <v>0.03</v>
      </c>
      <c r="M209" s="6"/>
      <c r="N209" s="6"/>
      <c r="O209" s="6"/>
    </row>
    <row r="210" spans="1:15" x14ac:dyDescent="0.25">
      <c r="A210" s="3" t="s">
        <v>66</v>
      </c>
      <c r="B210" s="4" t="s">
        <v>67</v>
      </c>
      <c r="C210" s="4" t="s">
        <v>68</v>
      </c>
      <c r="D210" s="3" t="s">
        <v>204</v>
      </c>
      <c r="E210" s="3" t="s">
        <v>20</v>
      </c>
      <c r="F210" s="3" t="s">
        <v>19</v>
      </c>
      <c r="G210" s="6">
        <v>2.8000000000000001E-2</v>
      </c>
      <c r="H210" s="6">
        <v>3.7999999999999999E-2</v>
      </c>
      <c r="I210" s="6">
        <v>4.0999999999999988E-2</v>
      </c>
      <c r="J210" s="6">
        <v>3.7000000000000012E-2</v>
      </c>
      <c r="K210" s="6">
        <v>3.4000000000000002E-2</v>
      </c>
      <c r="L210" s="6">
        <v>3.3000000000000002E-2</v>
      </c>
      <c r="M210" s="6"/>
      <c r="N210" s="6"/>
      <c r="O210" s="6"/>
    </row>
    <row r="211" spans="1:15" x14ac:dyDescent="0.25">
      <c r="A211" s="3" t="s">
        <v>69</v>
      </c>
      <c r="B211" s="4" t="s">
        <v>70</v>
      </c>
      <c r="C211" s="4" t="s">
        <v>71</v>
      </c>
      <c r="D211" s="5">
        <v>45009</v>
      </c>
      <c r="E211" s="3" t="s">
        <v>9</v>
      </c>
      <c r="F211" s="3" t="s">
        <v>72</v>
      </c>
      <c r="G211" s="6">
        <v>6.4637596507563178E-2</v>
      </c>
      <c r="H211" s="6">
        <v>3.1462250386071089E-2</v>
      </c>
      <c r="I211" s="6">
        <v>2.7090731766554521E-2</v>
      </c>
      <c r="J211" s="6">
        <v>2.8440585266255699E-2</v>
      </c>
      <c r="K211" s="6">
        <v>3.1865718117453312E-2</v>
      </c>
      <c r="L211" s="6">
        <v>3.0744722533189831E-2</v>
      </c>
      <c r="M211" s="6">
        <v>2.831229748035868E-2</v>
      </c>
      <c r="N211" s="6">
        <v>2.6057819416171801E-2</v>
      </c>
      <c r="O211" s="6">
        <v>2.441622438212887E-2</v>
      </c>
    </row>
    <row r="212" spans="1:15" x14ac:dyDescent="0.25">
      <c r="A212" s="3" t="s">
        <v>69</v>
      </c>
      <c r="B212" s="4" t="s">
        <v>70</v>
      </c>
      <c r="C212" s="4" t="s">
        <v>71</v>
      </c>
      <c r="D212" s="5">
        <v>45009</v>
      </c>
      <c r="E212" s="3" t="s">
        <v>9</v>
      </c>
      <c r="F212" s="3" t="s">
        <v>73</v>
      </c>
      <c r="G212" s="6">
        <v>0.13166834226501711</v>
      </c>
      <c r="H212" s="6">
        <v>5.6132325806483863E-2</v>
      </c>
      <c r="I212" s="6">
        <v>5.1442851468586293E-2</v>
      </c>
      <c r="J212" s="6">
        <v>4.7378191163560679E-2</v>
      </c>
      <c r="K212" s="6">
        <v>5.0990927011730358E-2</v>
      </c>
      <c r="L212" s="6">
        <v>4.9412185127066577E-2</v>
      </c>
      <c r="M212" s="6">
        <v>4.6592789043468967E-2</v>
      </c>
      <c r="N212" s="6">
        <v>4.2991553415030248E-2</v>
      </c>
      <c r="O212" s="6">
        <v>4.114637289742018E-2</v>
      </c>
    </row>
    <row r="213" spans="1:15" x14ac:dyDescent="0.25">
      <c r="A213" s="3" t="s">
        <v>69</v>
      </c>
      <c r="B213" s="4" t="s">
        <v>70</v>
      </c>
      <c r="C213" s="4" t="s">
        <v>71</v>
      </c>
      <c r="D213" s="5">
        <v>45009</v>
      </c>
      <c r="E213" s="3" t="s">
        <v>9</v>
      </c>
      <c r="F213" s="3" t="s">
        <v>74</v>
      </c>
      <c r="G213" s="6">
        <v>1.5943079999999998E-2</v>
      </c>
      <c r="H213" s="6">
        <v>1.4434364999999999E-2</v>
      </c>
      <c r="I213" s="6">
        <v>1.1059424999999999E-2</v>
      </c>
      <c r="J213" s="6">
        <v>1.2190965E-2</v>
      </c>
      <c r="K213" s="6">
        <v>1.267896E-2</v>
      </c>
      <c r="L213" s="6">
        <v>1.126345E-2</v>
      </c>
      <c r="M213" s="6">
        <v>9.3680650000000001E-3</v>
      </c>
      <c r="N213" s="6">
        <v>5.8566500000000006E-3</v>
      </c>
      <c r="O213" s="6">
        <v>1.19107E-3</v>
      </c>
    </row>
    <row r="214" spans="1:15" x14ac:dyDescent="0.25">
      <c r="A214" s="3" t="s">
        <v>69</v>
      </c>
      <c r="B214" s="4" t="s">
        <v>70</v>
      </c>
      <c r="C214" s="4" t="s">
        <v>71</v>
      </c>
      <c r="D214" s="5">
        <v>45009</v>
      </c>
      <c r="E214" s="3" t="s">
        <v>9</v>
      </c>
      <c r="F214" s="3" t="s">
        <v>24</v>
      </c>
      <c r="G214" s="6">
        <v>4.5212185263395641E-2</v>
      </c>
      <c r="H214" s="6">
        <v>4.4118289484368342E-2</v>
      </c>
      <c r="I214" s="6">
        <v>4.4570804362293943E-2</v>
      </c>
      <c r="J214" s="6">
        <v>4.500382101594539E-2</v>
      </c>
      <c r="K214" s="6">
        <v>4.5388641906255488E-2</v>
      </c>
      <c r="L214" s="6">
        <v>4.604103624353835E-2</v>
      </c>
      <c r="M214" s="6">
        <v>4.6819027429993172E-2</v>
      </c>
      <c r="N214" s="6">
        <v>4.7359547153286323E-2</v>
      </c>
      <c r="O214" s="6">
        <v>4.749651782456607E-2</v>
      </c>
    </row>
    <row r="215" spans="1:15" x14ac:dyDescent="0.25">
      <c r="A215" s="3" t="s">
        <v>69</v>
      </c>
      <c r="B215" s="4" t="s">
        <v>70</v>
      </c>
      <c r="C215" s="4" t="s">
        <v>71</v>
      </c>
      <c r="D215" s="5">
        <v>45009</v>
      </c>
      <c r="E215" s="3" t="s">
        <v>9</v>
      </c>
      <c r="F215" s="3" t="s">
        <v>25</v>
      </c>
      <c r="G215" s="6">
        <v>8.1000000000000003E-2</v>
      </c>
      <c r="H215" s="6">
        <v>4.9000000000000002E-2</v>
      </c>
      <c r="I215" s="6">
        <v>2.5000000000000001E-2</v>
      </c>
      <c r="J215" s="6">
        <v>0.02</v>
      </c>
      <c r="K215" s="6">
        <v>0.02</v>
      </c>
      <c r="L215" s="6">
        <v>0.02</v>
      </c>
      <c r="M215" s="6">
        <v>0.02</v>
      </c>
      <c r="N215" s="6">
        <v>0.02</v>
      </c>
      <c r="O215" s="6">
        <v>0.02</v>
      </c>
    </row>
    <row r="216" spans="1:15" x14ac:dyDescent="0.25">
      <c r="A216" s="3" t="s">
        <v>69</v>
      </c>
      <c r="B216" s="4" t="s">
        <v>70</v>
      </c>
      <c r="C216" s="4" t="s">
        <v>71</v>
      </c>
      <c r="D216" s="5">
        <v>45046</v>
      </c>
      <c r="E216" s="3" t="s">
        <v>20</v>
      </c>
      <c r="F216" s="3" t="s">
        <v>72</v>
      </c>
      <c r="G216" s="6">
        <v>9.3499999999999903E-2</v>
      </c>
      <c r="H216" s="6">
        <v>1.6400000000000001E-2</v>
      </c>
      <c r="I216" s="6">
        <v>2.0911911650386639E-2</v>
      </c>
      <c r="J216" s="6">
        <v>2.48739794095038E-2</v>
      </c>
      <c r="K216" s="6">
        <v>2.3194108836650702E-2</v>
      </c>
      <c r="L216" s="6">
        <v>2.1499999999999998E-2</v>
      </c>
      <c r="M216" s="6">
        <v>2.1400000000000152E-2</v>
      </c>
      <c r="N216" s="6">
        <v>2.4025351401687229E-2</v>
      </c>
      <c r="O216" s="6">
        <v>2.3084697383976761E-2</v>
      </c>
    </row>
    <row r="217" spans="1:15" x14ac:dyDescent="0.25">
      <c r="A217" s="3" t="s">
        <v>69</v>
      </c>
      <c r="B217" s="4" t="s">
        <v>70</v>
      </c>
      <c r="C217" s="4" t="s">
        <v>71</v>
      </c>
      <c r="D217" s="5">
        <v>45046</v>
      </c>
      <c r="E217" s="3" t="s">
        <v>20</v>
      </c>
      <c r="F217" s="3" t="s">
        <v>73</v>
      </c>
      <c r="G217" s="6">
        <v>0.153327270905431</v>
      </c>
      <c r="H217" s="6">
        <v>5.1648751999999971E-2</v>
      </c>
      <c r="I217" s="6">
        <v>4.9229114043607469E-2</v>
      </c>
      <c r="J217" s="6">
        <v>5.1369525599077842E-2</v>
      </c>
      <c r="K217" s="6">
        <v>5.1024843272119827E-2</v>
      </c>
      <c r="L217" s="6">
        <v>4.6865619703518178E-2</v>
      </c>
      <c r="M217" s="6">
        <v>4.6862931568564373E-2</v>
      </c>
      <c r="N217" s="6">
        <v>4.5017871105421679E-2</v>
      </c>
      <c r="O217" s="6">
        <v>4.4774092968517178E-2</v>
      </c>
    </row>
    <row r="218" spans="1:15" x14ac:dyDescent="0.25">
      <c r="A218" s="3" t="s">
        <v>69</v>
      </c>
      <c r="B218" s="4" t="s">
        <v>70</v>
      </c>
      <c r="C218" s="4" t="s">
        <v>71</v>
      </c>
      <c r="D218" s="5">
        <v>45046</v>
      </c>
      <c r="E218" s="3" t="s">
        <v>20</v>
      </c>
      <c r="F218" s="3" t="s">
        <v>75</v>
      </c>
      <c r="G218" s="6">
        <v>0.03</v>
      </c>
      <c r="H218" s="6">
        <v>3.5000000000000003E-2</v>
      </c>
      <c r="I218" s="6">
        <v>5.4000000000000013E-2</v>
      </c>
      <c r="J218" s="6">
        <v>5.8000000000000003E-2</v>
      </c>
      <c r="K218" s="6">
        <v>6.3E-2</v>
      </c>
      <c r="L218" s="6"/>
      <c r="M218" s="6"/>
      <c r="N218" s="6"/>
      <c r="O218" s="6"/>
    </row>
    <row r="219" spans="1:15" x14ac:dyDescent="0.25">
      <c r="A219" s="3" t="s">
        <v>69</v>
      </c>
      <c r="B219" s="4" t="s">
        <v>70</v>
      </c>
      <c r="C219" s="4" t="s">
        <v>71</v>
      </c>
      <c r="D219" s="5">
        <v>45046</v>
      </c>
      <c r="E219" s="3" t="s">
        <v>20</v>
      </c>
      <c r="F219" s="3" t="s">
        <v>76</v>
      </c>
      <c r="G219" s="6">
        <v>0.83299999999999996</v>
      </c>
      <c r="H219" s="6">
        <v>0.78799999999999992</v>
      </c>
      <c r="I219" s="6">
        <v>0.754</v>
      </c>
      <c r="J219" s="6">
        <v>0.70400000000000007</v>
      </c>
      <c r="K219" s="6">
        <v>0.65400000000000003</v>
      </c>
      <c r="L219" s="6"/>
      <c r="M219" s="6"/>
      <c r="N219" s="6"/>
      <c r="O219" s="6"/>
    </row>
    <row r="220" spans="1:15" x14ac:dyDescent="0.25">
      <c r="A220" s="3" t="s">
        <v>69</v>
      </c>
      <c r="B220" s="4" t="s">
        <v>70</v>
      </c>
      <c r="C220" s="4" t="s">
        <v>71</v>
      </c>
      <c r="D220" s="5">
        <v>45046</v>
      </c>
      <c r="E220" s="3" t="s">
        <v>20</v>
      </c>
      <c r="F220" s="3" t="s">
        <v>77</v>
      </c>
      <c r="G220" s="6">
        <v>0.42799999999999999</v>
      </c>
      <c r="H220" s="6">
        <v>0.435</v>
      </c>
      <c r="I220" s="6">
        <v>0.434</v>
      </c>
      <c r="J220" s="6">
        <v>0.43099999999999999</v>
      </c>
      <c r="K220" s="6">
        <v>0.43200000000000011</v>
      </c>
      <c r="L220" s="6"/>
      <c r="M220" s="6"/>
      <c r="N220" s="6"/>
      <c r="O220" s="6"/>
    </row>
    <row r="221" spans="1:15" x14ac:dyDescent="0.25">
      <c r="A221" s="3" t="s">
        <v>69</v>
      </c>
      <c r="B221" s="4" t="s">
        <v>70</v>
      </c>
      <c r="C221" s="4" t="s">
        <v>71</v>
      </c>
      <c r="D221" s="5">
        <v>45046</v>
      </c>
      <c r="E221" s="3" t="s">
        <v>20</v>
      </c>
      <c r="F221" s="3" t="s">
        <v>78</v>
      </c>
      <c r="G221" s="6">
        <v>0.3862881855347402</v>
      </c>
      <c r="H221" s="6">
        <v>0.3878088042242831</v>
      </c>
      <c r="I221" s="6">
        <v>0.36784917769692432</v>
      </c>
      <c r="J221" s="6">
        <v>0.36278664620410273</v>
      </c>
      <c r="K221" s="6">
        <v>0.35849163236577092</v>
      </c>
      <c r="L221" s="6"/>
      <c r="M221" s="6"/>
      <c r="N221" s="6"/>
      <c r="O221" s="6"/>
    </row>
    <row r="222" spans="1:15" x14ac:dyDescent="0.25">
      <c r="A222" s="3" t="s">
        <v>69</v>
      </c>
      <c r="B222" s="4" t="s">
        <v>70</v>
      </c>
      <c r="C222" s="4" t="s">
        <v>71</v>
      </c>
      <c r="D222" s="5">
        <v>45046</v>
      </c>
      <c r="E222" s="3" t="s">
        <v>20</v>
      </c>
      <c r="F222" s="3" t="s">
        <v>16</v>
      </c>
      <c r="G222" s="6">
        <v>1.7260736705425189E-2</v>
      </c>
      <c r="H222" s="6">
        <v>5.578855437296653E-2</v>
      </c>
      <c r="I222" s="6">
        <v>-4.7722934278701242E-3</v>
      </c>
      <c r="J222" s="6">
        <v>3.6900031967849571E-2</v>
      </c>
      <c r="K222" s="6">
        <v>3.8581810173970443E-2</v>
      </c>
      <c r="L222" s="6"/>
      <c r="M222" s="6"/>
      <c r="N222" s="6"/>
      <c r="O222" s="6"/>
    </row>
    <row r="223" spans="1:15" x14ac:dyDescent="0.25">
      <c r="A223" s="3" t="s">
        <v>69</v>
      </c>
      <c r="B223" s="4" t="s">
        <v>70</v>
      </c>
      <c r="C223" s="4" t="s">
        <v>71</v>
      </c>
      <c r="D223" s="5">
        <v>45046</v>
      </c>
      <c r="E223" s="3" t="s">
        <v>20</v>
      </c>
      <c r="F223" s="3" t="s">
        <v>79</v>
      </c>
      <c r="G223" s="6">
        <v>3.7006139025190517E-2</v>
      </c>
      <c r="H223" s="6">
        <v>3.8653972714473822E-2</v>
      </c>
      <c r="I223" s="6">
        <v>4.0485752306233157E-2</v>
      </c>
      <c r="J223" s="6">
        <v>4.2182635806158587E-2</v>
      </c>
      <c r="K223" s="6">
        <v>4.3448924358652018E-2</v>
      </c>
      <c r="L223" s="6"/>
      <c r="M223" s="6"/>
      <c r="N223" s="6"/>
      <c r="O223" s="6"/>
    </row>
    <row r="224" spans="1:15" x14ac:dyDescent="0.25">
      <c r="A224" s="3" t="s">
        <v>69</v>
      </c>
      <c r="B224" s="4" t="s">
        <v>70</v>
      </c>
      <c r="C224" s="4" t="s">
        <v>71</v>
      </c>
      <c r="D224" s="5">
        <v>45046</v>
      </c>
      <c r="E224" s="3" t="s">
        <v>20</v>
      </c>
      <c r="F224" s="3" t="s">
        <v>80</v>
      </c>
      <c r="G224" s="6">
        <v>1.5943079999999998E-2</v>
      </c>
      <c r="H224" s="6">
        <v>1.4434364999999999E-2</v>
      </c>
      <c r="I224" s="6">
        <v>1.1059424999999999E-2</v>
      </c>
      <c r="J224" s="6">
        <v>1.2190965E-2</v>
      </c>
      <c r="K224" s="6">
        <v>1.267896E-2</v>
      </c>
      <c r="L224" s="6">
        <v>1.126345E-2</v>
      </c>
      <c r="M224" s="6">
        <v>9.3680650000000001E-3</v>
      </c>
      <c r="N224" s="6">
        <v>5.8566500000000006E-3</v>
      </c>
      <c r="O224" s="6">
        <v>1.19107E-3</v>
      </c>
    </row>
    <row r="225" spans="1:15" x14ac:dyDescent="0.25">
      <c r="A225" s="3" t="s">
        <v>69</v>
      </c>
      <c r="B225" s="4" t="s">
        <v>70</v>
      </c>
      <c r="C225" s="4" t="s">
        <v>71</v>
      </c>
      <c r="D225" s="5">
        <v>45046</v>
      </c>
      <c r="E225" s="3" t="s">
        <v>20</v>
      </c>
      <c r="F225" s="3" t="s">
        <v>24</v>
      </c>
      <c r="G225" s="6">
        <v>4.5212185263395641E-2</v>
      </c>
      <c r="H225" s="6">
        <v>4.4118289484368342E-2</v>
      </c>
      <c r="I225" s="6">
        <v>4.4570804362293943E-2</v>
      </c>
      <c r="J225" s="6">
        <v>4.500382101594539E-2</v>
      </c>
      <c r="K225" s="6">
        <v>4.5388641906255488E-2</v>
      </c>
      <c r="L225" s="6">
        <v>4.604103624353835E-2</v>
      </c>
      <c r="M225" s="6">
        <v>4.6819027429993172E-2</v>
      </c>
      <c r="N225" s="6">
        <v>4.7359547153286323E-2</v>
      </c>
      <c r="O225" s="6">
        <v>4.749651782456607E-2</v>
      </c>
    </row>
    <row r="226" spans="1:15" x14ac:dyDescent="0.25">
      <c r="A226" s="3" t="s">
        <v>69</v>
      </c>
      <c r="B226" s="4" t="s">
        <v>70</v>
      </c>
      <c r="C226" s="4" t="s">
        <v>71</v>
      </c>
      <c r="D226" s="5">
        <v>45046</v>
      </c>
      <c r="E226" s="3" t="s">
        <v>20</v>
      </c>
      <c r="F226" s="3" t="s">
        <v>25</v>
      </c>
      <c r="G226" s="6">
        <v>8.1000000000000003E-2</v>
      </c>
      <c r="H226" s="6">
        <v>4.9000000000000002E-2</v>
      </c>
      <c r="I226" s="6">
        <v>2.5000000000000001E-2</v>
      </c>
      <c r="J226" s="6">
        <v>0.02</v>
      </c>
      <c r="K226" s="6">
        <v>0.02</v>
      </c>
      <c r="L226" s="6">
        <v>0.02</v>
      </c>
      <c r="M226" s="6">
        <v>0.02</v>
      </c>
      <c r="N226" s="6">
        <v>0.02</v>
      </c>
      <c r="O226" s="6">
        <v>0.02</v>
      </c>
    </row>
    <row r="227" spans="1:15" x14ac:dyDescent="0.25">
      <c r="A227" s="3" t="s">
        <v>69</v>
      </c>
      <c r="B227" s="4" t="s">
        <v>70</v>
      </c>
      <c r="C227" s="4" t="s">
        <v>71</v>
      </c>
      <c r="D227" s="5">
        <v>45046</v>
      </c>
      <c r="E227" s="3" t="s">
        <v>20</v>
      </c>
      <c r="F227" s="3" t="s">
        <v>81</v>
      </c>
      <c r="G227" s="6">
        <v>1.2145072274746959E-2</v>
      </c>
      <c r="H227" s="6">
        <v>1.2091484396775669E-2</v>
      </c>
      <c r="I227" s="6">
        <v>1.1658552738807389E-2</v>
      </c>
      <c r="J227" s="6">
        <v>1.0609572036094439E-2</v>
      </c>
      <c r="K227" s="6">
        <v>1.027693242353001E-2</v>
      </c>
      <c r="L227" s="6"/>
      <c r="M227" s="6"/>
      <c r="N227" s="6"/>
      <c r="O227" s="6"/>
    </row>
    <row r="228" spans="1:15" x14ac:dyDescent="0.25">
      <c r="A228" s="3" t="s">
        <v>82</v>
      </c>
      <c r="B228" s="4" t="s">
        <v>51</v>
      </c>
      <c r="C228" s="4" t="s">
        <v>83</v>
      </c>
      <c r="D228" s="5">
        <v>45036</v>
      </c>
      <c r="E228" s="3" t="s">
        <v>9</v>
      </c>
      <c r="F228" s="3" t="s">
        <v>10</v>
      </c>
      <c r="G228" s="6">
        <f>3.7/100</f>
        <v>3.7000000000000005E-2</v>
      </c>
      <c r="H228" s="6">
        <f>0.9/100</f>
        <v>9.0000000000000011E-3</v>
      </c>
      <c r="I228" s="6">
        <f>1.4/100</f>
        <v>1.3999999999999999E-2</v>
      </c>
      <c r="J228" s="6">
        <f>1.2/100</f>
        <v>1.2E-2</v>
      </c>
      <c r="K228" s="6">
        <f>0.9/100</f>
        <v>9.0000000000000011E-3</v>
      </c>
      <c r="L228" s="6"/>
      <c r="M228" s="6"/>
      <c r="N228" s="6"/>
      <c r="O228" s="6"/>
    </row>
    <row r="229" spans="1:15" x14ac:dyDescent="0.25">
      <c r="A229" s="3" t="s">
        <v>82</v>
      </c>
      <c r="B229" s="4" t="s">
        <v>51</v>
      </c>
      <c r="C229" s="4" t="s">
        <v>83</v>
      </c>
      <c r="D229" s="5">
        <v>45036</v>
      </c>
      <c r="E229" s="3" t="s">
        <v>9</v>
      </c>
      <c r="F229" s="3" t="s">
        <v>11</v>
      </c>
      <c r="G229" s="6">
        <f>6.8/100</f>
        <v>6.8000000000000005E-2</v>
      </c>
      <c r="H229" s="6">
        <f>5.1/100</f>
        <v>5.0999999999999997E-2</v>
      </c>
      <c r="I229" s="6">
        <f>4.5/100</f>
        <v>4.4999999999999998E-2</v>
      </c>
      <c r="J229" s="6">
        <f>3.9/100</f>
        <v>3.9E-2</v>
      </c>
      <c r="K229" s="6">
        <f>3/100</f>
        <v>0.03</v>
      </c>
      <c r="L229" s="6"/>
      <c r="M229" s="6"/>
      <c r="N229" s="6"/>
      <c r="O229" s="6"/>
    </row>
    <row r="230" spans="1:15" x14ac:dyDescent="0.25">
      <c r="A230" s="3" t="s">
        <v>82</v>
      </c>
      <c r="B230" s="4" t="s">
        <v>51</v>
      </c>
      <c r="C230" s="4" t="s">
        <v>83</v>
      </c>
      <c r="D230" s="5">
        <v>45036</v>
      </c>
      <c r="E230" s="3" t="s">
        <v>9</v>
      </c>
      <c r="F230" s="3" t="s">
        <v>12</v>
      </c>
      <c r="G230" s="6"/>
      <c r="H230" s="6"/>
      <c r="I230" s="6"/>
      <c r="J230" s="6"/>
      <c r="K230" s="6"/>
      <c r="L230" s="6"/>
      <c r="M230" s="6"/>
      <c r="N230" s="6"/>
      <c r="O230" s="6"/>
    </row>
    <row r="231" spans="1:15" x14ac:dyDescent="0.25">
      <c r="A231" s="3" t="s">
        <v>82</v>
      </c>
      <c r="B231" s="4" t="s">
        <v>51</v>
      </c>
      <c r="C231" s="4" t="s">
        <v>83</v>
      </c>
      <c r="D231" s="5">
        <v>45036</v>
      </c>
      <c r="E231" s="3" t="s">
        <v>9</v>
      </c>
      <c r="F231" s="3" t="s">
        <v>13</v>
      </c>
      <c r="G231" s="6"/>
      <c r="H231" s="6"/>
      <c r="I231" s="6"/>
      <c r="J231" s="6"/>
      <c r="K231" s="6"/>
      <c r="L231" s="6"/>
      <c r="M231" s="6"/>
      <c r="N231" s="6"/>
      <c r="O231" s="6"/>
    </row>
    <row r="232" spans="1:15" x14ac:dyDescent="0.25">
      <c r="A232" s="3" t="s">
        <v>82</v>
      </c>
      <c r="B232" s="4" t="s">
        <v>51</v>
      </c>
      <c r="C232" s="4" t="s">
        <v>83</v>
      </c>
      <c r="D232" s="5">
        <v>45036</v>
      </c>
      <c r="E232" s="3" t="s">
        <v>9</v>
      </c>
      <c r="F232" s="3" t="s">
        <v>14</v>
      </c>
      <c r="G232" s="6"/>
      <c r="H232" s="6"/>
      <c r="I232" s="6"/>
      <c r="J232" s="6"/>
      <c r="K232" s="6"/>
      <c r="L232" s="6"/>
      <c r="M232" s="6"/>
      <c r="N232" s="6"/>
      <c r="O232" s="6"/>
    </row>
    <row r="233" spans="1:15" x14ac:dyDescent="0.25">
      <c r="A233" s="3" t="s">
        <v>82</v>
      </c>
      <c r="B233" s="4" t="s">
        <v>51</v>
      </c>
      <c r="C233" s="4" t="s">
        <v>83</v>
      </c>
      <c r="D233" s="5">
        <v>45036</v>
      </c>
      <c r="E233" s="3" t="s">
        <v>9</v>
      </c>
      <c r="F233" s="3" t="s">
        <v>15</v>
      </c>
      <c r="G233" s="6"/>
      <c r="H233" s="6"/>
      <c r="I233" s="6"/>
      <c r="J233" s="6"/>
      <c r="K233" s="6"/>
      <c r="L233" s="6"/>
      <c r="M233" s="6"/>
      <c r="N233" s="6"/>
      <c r="O233" s="6"/>
    </row>
    <row r="234" spans="1:15" x14ac:dyDescent="0.25">
      <c r="A234" s="3" t="s">
        <v>82</v>
      </c>
      <c r="B234" s="4" t="s">
        <v>51</v>
      </c>
      <c r="C234" s="4" t="s">
        <v>83</v>
      </c>
      <c r="D234" s="5">
        <v>45036</v>
      </c>
      <c r="E234" s="3" t="s">
        <v>9</v>
      </c>
      <c r="F234" s="3" t="s">
        <v>16</v>
      </c>
      <c r="G234" s="6"/>
      <c r="H234" s="6"/>
      <c r="I234" s="6"/>
      <c r="J234" s="6"/>
      <c r="K234" s="6"/>
      <c r="L234" s="6"/>
      <c r="M234" s="6"/>
      <c r="N234" s="6"/>
      <c r="O234" s="6"/>
    </row>
    <row r="235" spans="1:15" x14ac:dyDescent="0.25">
      <c r="A235" s="3" t="s">
        <v>82</v>
      </c>
      <c r="B235" s="4" t="s">
        <v>51</v>
      </c>
      <c r="C235" s="4" t="s">
        <v>83</v>
      </c>
      <c r="D235" s="5">
        <v>45036</v>
      </c>
      <c r="E235" s="3" t="s">
        <v>9</v>
      </c>
      <c r="F235" s="3" t="s">
        <v>17</v>
      </c>
      <c r="G235" s="6"/>
      <c r="H235" s="6"/>
      <c r="I235" s="6"/>
      <c r="J235" s="6"/>
      <c r="K235" s="6"/>
      <c r="L235" s="6"/>
      <c r="M235" s="6"/>
      <c r="N235" s="6"/>
      <c r="O235" s="6"/>
    </row>
    <row r="236" spans="1:15" x14ac:dyDescent="0.25">
      <c r="A236" s="3" t="s">
        <v>82</v>
      </c>
      <c r="B236" s="4" t="s">
        <v>51</v>
      </c>
      <c r="C236" s="4" t="s">
        <v>83</v>
      </c>
      <c r="D236" s="5">
        <v>45036</v>
      </c>
      <c r="E236" s="3" t="s">
        <v>9</v>
      </c>
      <c r="F236" s="3" t="s">
        <v>18</v>
      </c>
      <c r="G236" s="6"/>
      <c r="H236" s="6"/>
      <c r="I236" s="6"/>
      <c r="J236" s="6"/>
      <c r="K236" s="6"/>
      <c r="L236" s="6"/>
      <c r="M236" s="6"/>
      <c r="N236" s="6"/>
      <c r="O236" s="6"/>
    </row>
    <row r="237" spans="1:15" x14ac:dyDescent="0.25">
      <c r="A237" s="3" t="s">
        <v>82</v>
      </c>
      <c r="B237" s="4" t="s">
        <v>51</v>
      </c>
      <c r="C237" s="4" t="s">
        <v>83</v>
      </c>
      <c r="D237" s="5">
        <v>45036</v>
      </c>
      <c r="E237" s="3" t="s">
        <v>9</v>
      </c>
      <c r="F237" s="3" t="s">
        <v>24</v>
      </c>
      <c r="G237" s="6">
        <f>8.1/100</f>
        <v>8.1000000000000003E-2</v>
      </c>
      <c r="H237" s="6">
        <f>7.7/100</f>
        <v>7.6999999999999999E-2</v>
      </c>
      <c r="I237" s="6">
        <f>7.4/100</f>
        <v>7.400000000000001E-2</v>
      </c>
      <c r="J237" s="6">
        <f>7.3/100</f>
        <v>7.2999999999999995E-2</v>
      </c>
      <c r="K237" s="6">
        <f>7/100</f>
        <v>7.0000000000000007E-2</v>
      </c>
      <c r="L237" s="6"/>
      <c r="M237" s="6"/>
      <c r="N237" s="6"/>
      <c r="O237" s="6"/>
    </row>
    <row r="238" spans="1:15" x14ac:dyDescent="0.25">
      <c r="A238" s="3" t="s">
        <v>82</v>
      </c>
      <c r="B238" s="4" t="s">
        <v>51</v>
      </c>
      <c r="C238" s="4" t="s">
        <v>83</v>
      </c>
      <c r="D238" s="5">
        <v>45036</v>
      </c>
      <c r="E238" s="3" t="s">
        <v>9</v>
      </c>
      <c r="F238" s="3" t="s">
        <v>25</v>
      </c>
      <c r="G238" s="6">
        <f>7.4/100</f>
        <v>7.400000000000001E-2</v>
      </c>
      <c r="H238" s="6">
        <f>4.9/100</f>
        <v>4.9000000000000002E-2</v>
      </c>
      <c r="I238" s="6">
        <f>2.8/100</f>
        <v>2.7999999999999997E-2</v>
      </c>
      <c r="J238" s="6">
        <f>2.2/100</f>
        <v>2.2000000000000002E-2</v>
      </c>
      <c r="K238" s="6">
        <f>2/100</f>
        <v>0.02</v>
      </c>
      <c r="L238" s="6"/>
      <c r="M238" s="6"/>
      <c r="N238" s="6"/>
      <c r="O238" s="6"/>
    </row>
    <row r="239" spans="1:15" x14ac:dyDescent="0.25">
      <c r="A239" s="3" t="s">
        <v>82</v>
      </c>
      <c r="B239" s="4" t="s">
        <v>51</v>
      </c>
      <c r="C239" s="4" t="s">
        <v>83</v>
      </c>
      <c r="D239" s="5">
        <v>45036</v>
      </c>
      <c r="E239" s="3" t="s">
        <v>9</v>
      </c>
      <c r="F239" s="3" t="s">
        <v>19</v>
      </c>
      <c r="G239" s="6"/>
      <c r="H239" s="6"/>
      <c r="I239" s="6"/>
      <c r="J239" s="6"/>
      <c r="K239" s="6"/>
      <c r="L239" s="6"/>
      <c r="M239" s="6"/>
      <c r="N239" s="6"/>
      <c r="O239" s="6"/>
    </row>
    <row r="240" spans="1:15" x14ac:dyDescent="0.25">
      <c r="A240" s="3" t="s">
        <v>82</v>
      </c>
      <c r="B240" s="4" t="s">
        <v>51</v>
      </c>
      <c r="C240" s="4" t="s">
        <v>83</v>
      </c>
      <c r="D240" s="5">
        <v>45027</v>
      </c>
      <c r="E240" s="3" t="s">
        <v>20</v>
      </c>
      <c r="F240" s="3" t="s">
        <v>10</v>
      </c>
      <c r="G240" s="6">
        <f>3.7/100</f>
        <v>3.7000000000000005E-2</v>
      </c>
      <c r="H240" s="6">
        <f>1/100</f>
        <v>0.01</v>
      </c>
      <c r="I240" s="6">
        <f>1.5/100</f>
        <v>1.4999999999999999E-2</v>
      </c>
      <c r="J240" s="6">
        <f>1.3/100</f>
        <v>1.3000000000000001E-2</v>
      </c>
      <c r="K240" s="6">
        <f>1.1/100</f>
        <v>1.1000000000000001E-2</v>
      </c>
      <c r="L240" s="6"/>
      <c r="M240" s="6"/>
      <c r="N240" s="6"/>
      <c r="O240" s="6"/>
    </row>
    <row r="241" spans="1:15" x14ac:dyDescent="0.25">
      <c r="A241" s="3" t="s">
        <v>82</v>
      </c>
      <c r="B241" s="4" t="s">
        <v>51</v>
      </c>
      <c r="C241" s="4" t="s">
        <v>83</v>
      </c>
      <c r="D241" s="5">
        <v>45027</v>
      </c>
      <c r="E241" s="3" t="s">
        <v>20</v>
      </c>
      <c r="F241" s="3" t="s">
        <v>11</v>
      </c>
      <c r="G241" s="6">
        <f>6.8/100</f>
        <v>6.8000000000000005E-2</v>
      </c>
      <c r="H241" s="6">
        <f>5.8/100</f>
        <v>5.7999999999999996E-2</v>
      </c>
      <c r="I241" s="6">
        <f>4.3/100</f>
        <v>4.2999999999999997E-2</v>
      </c>
      <c r="J241" s="6">
        <f>3.4/100</f>
        <v>3.4000000000000002E-2</v>
      </c>
      <c r="K241" s="6">
        <f>3.1/100</f>
        <v>3.1E-2</v>
      </c>
      <c r="L241" s="6"/>
      <c r="M241" s="6"/>
      <c r="N241" s="6"/>
      <c r="O241" s="6"/>
    </row>
    <row r="242" spans="1:15" x14ac:dyDescent="0.25">
      <c r="A242" s="3" t="s">
        <v>82</v>
      </c>
      <c r="B242" s="4" t="s">
        <v>51</v>
      </c>
      <c r="C242" s="4" t="s">
        <v>83</v>
      </c>
      <c r="D242" s="5">
        <v>45027</v>
      </c>
      <c r="E242" s="3" t="s">
        <v>20</v>
      </c>
      <c r="F242" s="3" t="s">
        <v>12</v>
      </c>
      <c r="G242" s="6">
        <f>-8/100</f>
        <v>-0.08</v>
      </c>
      <c r="H242" s="6">
        <f>-4.5/100</f>
        <v>-4.4999999999999998E-2</v>
      </c>
      <c r="I242" s="6">
        <f>-3.7/100</f>
        <v>-3.7000000000000005E-2</v>
      </c>
      <c r="J242" s="6">
        <f>-3/100</f>
        <v>-0.03</v>
      </c>
      <c r="K242" s="6">
        <f>-2.5/100</f>
        <v>-2.5000000000000001E-2</v>
      </c>
      <c r="L242" s="6"/>
      <c r="M242" s="6"/>
      <c r="N242" s="6"/>
      <c r="O242" s="6"/>
    </row>
    <row r="243" spans="1:15" x14ac:dyDescent="0.25">
      <c r="A243" s="3" t="s">
        <v>82</v>
      </c>
      <c r="B243" s="4" t="s">
        <v>51</v>
      </c>
      <c r="C243" s="4" t="s">
        <v>83</v>
      </c>
      <c r="D243" s="5">
        <v>45027</v>
      </c>
      <c r="E243" s="3" t="s">
        <v>20</v>
      </c>
      <c r="F243" s="3" t="s">
        <v>13</v>
      </c>
      <c r="G243" s="6">
        <f>144.4/100</f>
        <v>1.444</v>
      </c>
      <c r="H243" s="6">
        <f>142.1/100</f>
        <v>1.421</v>
      </c>
      <c r="I243" s="6">
        <f>141.4/100</f>
        <v>1.4140000000000001</v>
      </c>
      <c r="J243" s="6">
        <f>140.9/100</f>
        <v>1.409</v>
      </c>
      <c r="K243" s="6">
        <f>140.4/100</f>
        <v>1.4040000000000001</v>
      </c>
      <c r="L243" s="6"/>
      <c r="M243" s="6"/>
      <c r="N243" s="6"/>
      <c r="O243" s="6"/>
    </row>
    <row r="244" spans="1:15" x14ac:dyDescent="0.25">
      <c r="A244" s="3" t="s">
        <v>82</v>
      </c>
      <c r="B244" s="4" t="s">
        <v>51</v>
      </c>
      <c r="C244" s="4" t="s">
        <v>83</v>
      </c>
      <c r="D244" s="5">
        <v>45027</v>
      </c>
      <c r="E244" s="3" t="s">
        <v>20</v>
      </c>
      <c r="F244" s="3" t="s">
        <v>14</v>
      </c>
      <c r="G244" s="6"/>
      <c r="H244" s="6"/>
      <c r="I244" s="6"/>
      <c r="J244" s="6"/>
      <c r="K244" s="6"/>
      <c r="L244" s="6"/>
      <c r="M244" s="6"/>
      <c r="N244" s="6"/>
      <c r="O244" s="6"/>
    </row>
    <row r="245" spans="1:15" x14ac:dyDescent="0.25">
      <c r="A245" s="3" t="s">
        <v>82</v>
      </c>
      <c r="B245" s="4" t="s">
        <v>51</v>
      </c>
      <c r="C245" s="4" t="s">
        <v>83</v>
      </c>
      <c r="D245" s="5">
        <v>45027</v>
      </c>
      <c r="E245" s="3" t="s">
        <v>20</v>
      </c>
      <c r="F245" s="3" t="s">
        <v>15</v>
      </c>
      <c r="G245" s="6"/>
      <c r="H245" s="6"/>
      <c r="I245" s="6"/>
      <c r="J245" s="6"/>
      <c r="K245" s="6"/>
      <c r="L245" s="6"/>
      <c r="M245" s="6"/>
      <c r="N245" s="6"/>
      <c r="O245" s="6"/>
    </row>
    <row r="246" spans="1:15" x14ac:dyDescent="0.25">
      <c r="A246" s="3" t="s">
        <v>82</v>
      </c>
      <c r="B246" s="4" t="s">
        <v>51</v>
      </c>
      <c r="C246" s="4" t="s">
        <v>83</v>
      </c>
      <c r="D246" s="5">
        <v>45027</v>
      </c>
      <c r="E246" s="3" t="s">
        <v>20</v>
      </c>
      <c r="F246" s="3" t="s">
        <v>16</v>
      </c>
      <c r="G246" s="6"/>
      <c r="H246" s="6"/>
      <c r="I246" s="6"/>
      <c r="J246" s="6"/>
      <c r="K246" s="6"/>
      <c r="L246" s="6"/>
      <c r="M246" s="6"/>
      <c r="N246" s="6"/>
      <c r="O246" s="6"/>
    </row>
    <row r="247" spans="1:15" x14ac:dyDescent="0.25">
      <c r="A247" s="3" t="s">
        <v>82</v>
      </c>
      <c r="B247" s="4" t="s">
        <v>51</v>
      </c>
      <c r="C247" s="4" t="s">
        <v>83</v>
      </c>
      <c r="D247" s="5">
        <v>45027</v>
      </c>
      <c r="E247" s="3" t="s">
        <v>20</v>
      </c>
      <c r="F247" s="3" t="s">
        <v>17</v>
      </c>
      <c r="G247" s="6"/>
      <c r="H247" s="6"/>
      <c r="I247" s="6"/>
      <c r="J247" s="6"/>
      <c r="K247" s="6"/>
      <c r="L247" s="6"/>
      <c r="M247" s="6"/>
      <c r="N247" s="6"/>
      <c r="O247" s="6"/>
    </row>
    <row r="248" spans="1:15" x14ac:dyDescent="0.25">
      <c r="A248" s="3" t="s">
        <v>82</v>
      </c>
      <c r="B248" s="4" t="s">
        <v>51</v>
      </c>
      <c r="C248" s="4" t="s">
        <v>83</v>
      </c>
      <c r="D248" s="5">
        <v>45027</v>
      </c>
      <c r="E248" s="3" t="s">
        <v>20</v>
      </c>
      <c r="F248" s="3" t="s">
        <v>18</v>
      </c>
      <c r="G248" s="6">
        <f>0.5/100</f>
        <v>5.0000000000000001E-3</v>
      </c>
      <c r="H248" s="6">
        <f>0.6/100</f>
        <v>6.0000000000000001E-3</v>
      </c>
      <c r="I248" s="6">
        <f>0.9/100</f>
        <v>9.0000000000000011E-3</v>
      </c>
      <c r="J248" s="6">
        <f>1.1/100</f>
        <v>1.1000000000000001E-2</v>
      </c>
      <c r="K248" s="6">
        <f>1.1/100</f>
        <v>1.1000000000000001E-2</v>
      </c>
      <c r="L248" s="6"/>
      <c r="M248" s="6"/>
      <c r="N248" s="6"/>
      <c r="O248" s="6"/>
    </row>
    <row r="249" spans="1:15" x14ac:dyDescent="0.25">
      <c r="A249" s="3" t="s">
        <v>82</v>
      </c>
      <c r="B249" s="4" t="s">
        <v>51</v>
      </c>
      <c r="C249" s="4" t="s">
        <v>83</v>
      </c>
      <c r="D249" s="5">
        <v>45027</v>
      </c>
      <c r="E249" s="3" t="s">
        <v>20</v>
      </c>
      <c r="F249" s="3" t="s">
        <v>24</v>
      </c>
      <c r="G249" s="6">
        <f>8.1/100</f>
        <v>8.1000000000000003E-2</v>
      </c>
      <c r="H249" s="6">
        <f>7.7/100</f>
        <v>7.6999999999999999E-2</v>
      </c>
      <c r="I249" s="6">
        <f>7.5/100</f>
        <v>7.4999999999999997E-2</v>
      </c>
      <c r="J249" s="6">
        <f>7.4/100</f>
        <v>7.400000000000001E-2</v>
      </c>
      <c r="K249" s="6">
        <f>7.2/100</f>
        <v>7.2000000000000008E-2</v>
      </c>
      <c r="L249" s="6"/>
      <c r="M249" s="6"/>
      <c r="N249" s="6"/>
      <c r="O249" s="6"/>
    </row>
    <row r="250" spans="1:15" x14ac:dyDescent="0.25">
      <c r="A250" s="3" t="s">
        <v>82</v>
      </c>
      <c r="B250" s="4" t="s">
        <v>51</v>
      </c>
      <c r="C250" s="4" t="s">
        <v>83</v>
      </c>
      <c r="D250" s="5">
        <v>45027</v>
      </c>
      <c r="E250" s="3" t="s">
        <v>20</v>
      </c>
      <c r="F250" s="3" t="s">
        <v>25</v>
      </c>
      <c r="G250" s="6">
        <f>7.4/100</f>
        <v>7.400000000000001E-2</v>
      </c>
      <c r="H250" s="6">
        <f>5.7/100</f>
        <v>5.7000000000000002E-2</v>
      </c>
      <c r="I250" s="6">
        <f>2.7/100</f>
        <v>2.7000000000000003E-2</v>
      </c>
      <c r="J250" s="6">
        <f>2/100</f>
        <v>0.02</v>
      </c>
      <c r="K250" s="6">
        <f>2/100</f>
        <v>0.02</v>
      </c>
      <c r="L250" s="6"/>
      <c r="M250" s="6"/>
      <c r="N250" s="6"/>
      <c r="O250" s="6"/>
    </row>
    <row r="251" spans="1:15" x14ac:dyDescent="0.25">
      <c r="A251" s="3" t="s">
        <v>82</v>
      </c>
      <c r="B251" s="4" t="s">
        <v>51</v>
      </c>
      <c r="C251" s="4" t="s">
        <v>83</v>
      </c>
      <c r="D251" s="5">
        <v>45027</v>
      </c>
      <c r="E251" s="3" t="s">
        <v>20</v>
      </c>
      <c r="F251" s="3" t="s">
        <v>19</v>
      </c>
      <c r="G251" s="6"/>
      <c r="H251" s="6"/>
      <c r="I251" s="6"/>
      <c r="J251" s="6"/>
      <c r="K251" s="6"/>
      <c r="L251" s="6"/>
      <c r="M251" s="6"/>
      <c r="N251" s="6"/>
      <c r="O251" s="6"/>
    </row>
    <row r="252" spans="1:15" x14ac:dyDescent="0.25">
      <c r="A252" s="3" t="s">
        <v>84</v>
      </c>
      <c r="B252" s="4" t="s">
        <v>59</v>
      </c>
      <c r="C252" s="4" t="s">
        <v>85</v>
      </c>
      <c r="D252" s="3" t="s">
        <v>86</v>
      </c>
      <c r="E252" s="3" t="s">
        <v>9</v>
      </c>
      <c r="F252" s="3" t="s">
        <v>12</v>
      </c>
      <c r="G252" s="6">
        <v>-6.0000000000000001E-3</v>
      </c>
      <c r="H252" s="6">
        <v>-1.7000000000000001E-2</v>
      </c>
      <c r="I252" s="6">
        <v>-1.7999999999999999E-2</v>
      </c>
      <c r="J252" s="6">
        <v>-1.9E-2</v>
      </c>
      <c r="K252" s="6">
        <v>-2.1000000000000001E-2</v>
      </c>
      <c r="L252" s="6"/>
      <c r="M252" s="6"/>
      <c r="N252" s="6"/>
      <c r="O252" s="6"/>
    </row>
    <row r="253" spans="1:15" x14ac:dyDescent="0.25">
      <c r="A253" s="3" t="s">
        <v>84</v>
      </c>
      <c r="B253" s="4" t="s">
        <v>59</v>
      </c>
      <c r="C253" s="4" t="s">
        <v>85</v>
      </c>
      <c r="D253" s="3" t="s">
        <v>86</v>
      </c>
      <c r="E253" s="3" t="s">
        <v>9</v>
      </c>
      <c r="F253" s="3" t="s">
        <v>13</v>
      </c>
      <c r="G253" s="6">
        <v>0.38400000000000001</v>
      </c>
      <c r="H253" s="6">
        <v>0.373</v>
      </c>
      <c r="I253" s="6">
        <v>0.374</v>
      </c>
      <c r="J253" s="6">
        <v>0.39500000000000002</v>
      </c>
      <c r="K253" s="6">
        <v>0.40200000000000002</v>
      </c>
      <c r="L253" s="6"/>
      <c r="M253" s="6"/>
      <c r="N253" s="6"/>
      <c r="O253" s="6"/>
    </row>
    <row r="254" spans="1:15" x14ac:dyDescent="0.25">
      <c r="A254" s="3" t="s">
        <v>84</v>
      </c>
      <c r="B254" s="4" t="s">
        <v>59</v>
      </c>
      <c r="C254" s="4" t="s">
        <v>85</v>
      </c>
      <c r="D254" s="3" t="s">
        <v>86</v>
      </c>
      <c r="E254" s="3" t="s">
        <v>9</v>
      </c>
      <c r="F254" s="3" t="s">
        <v>14</v>
      </c>
      <c r="G254" s="6">
        <v>0.35799999999999998</v>
      </c>
      <c r="H254" s="6">
        <v>0.36299999999999999</v>
      </c>
      <c r="I254" s="6">
        <v>0.36099999999999999</v>
      </c>
      <c r="J254" s="6">
        <v>0.35699999999999998</v>
      </c>
      <c r="K254" s="6">
        <v>0.35699999999999998</v>
      </c>
      <c r="L254" s="6"/>
      <c r="M254" s="6"/>
      <c r="N254" s="6"/>
      <c r="O254" s="6"/>
    </row>
    <row r="255" spans="1:15" x14ac:dyDescent="0.25">
      <c r="A255" s="3" t="s">
        <v>84</v>
      </c>
      <c r="B255" s="4" t="s">
        <v>59</v>
      </c>
      <c r="C255" s="4" t="s">
        <v>85</v>
      </c>
      <c r="D255" s="3" t="s">
        <v>86</v>
      </c>
      <c r="E255" s="3" t="s">
        <v>9</v>
      </c>
      <c r="F255" s="3" t="s">
        <v>15</v>
      </c>
      <c r="G255" s="6">
        <v>0.36</v>
      </c>
      <c r="H255" s="6">
        <v>0.375</v>
      </c>
      <c r="I255" s="6">
        <v>0.373</v>
      </c>
      <c r="J255" s="6">
        <v>0.37</v>
      </c>
      <c r="K255" s="6">
        <v>0.36699999999999999</v>
      </c>
      <c r="L255" s="6"/>
      <c r="M255" s="6"/>
      <c r="N255" s="6"/>
      <c r="O255" s="6"/>
    </row>
    <row r="256" spans="1:15" x14ac:dyDescent="0.25">
      <c r="A256" s="3" t="s">
        <v>84</v>
      </c>
      <c r="B256" s="4" t="s">
        <v>59</v>
      </c>
      <c r="C256" s="4" t="s">
        <v>85</v>
      </c>
      <c r="D256" s="3" t="s">
        <v>86</v>
      </c>
      <c r="E256" s="3" t="s">
        <v>9</v>
      </c>
      <c r="F256" s="3" t="s">
        <v>16</v>
      </c>
      <c r="G256" s="6">
        <v>0.15910512977601141</v>
      </c>
      <c r="H256" s="6">
        <v>0.14837333669968569</v>
      </c>
      <c r="I256" s="6">
        <v>4.6737691411062453E-2</v>
      </c>
      <c r="J256" s="6">
        <v>4.0457828071308322E-2</v>
      </c>
      <c r="K256" s="6">
        <v>4.6600455491206907E-2</v>
      </c>
      <c r="L256" s="6"/>
      <c r="M256" s="6"/>
      <c r="N256" s="6"/>
      <c r="O256" s="6"/>
    </row>
    <row r="257" spans="1:15" x14ac:dyDescent="0.25">
      <c r="A257" s="3" t="s">
        <v>84</v>
      </c>
      <c r="B257" s="4" t="s">
        <v>59</v>
      </c>
      <c r="C257" s="4" t="s">
        <v>85</v>
      </c>
      <c r="D257" s="3" t="s">
        <v>86</v>
      </c>
      <c r="E257" s="3" t="s">
        <v>9</v>
      </c>
      <c r="F257" s="3" t="s">
        <v>18</v>
      </c>
      <c r="G257" s="6">
        <v>1.2999999999999999E-2</v>
      </c>
      <c r="H257" s="6">
        <v>-1.4999999999999999E-2</v>
      </c>
      <c r="I257" s="6">
        <v>-1.7999999999999999E-2</v>
      </c>
      <c r="J257" s="6">
        <v>-0.02</v>
      </c>
      <c r="K257" s="6">
        <v>-0.02</v>
      </c>
      <c r="L257" s="6"/>
      <c r="M257" s="6"/>
      <c r="N257" s="6"/>
      <c r="O257" s="6"/>
    </row>
    <row r="258" spans="1:15" x14ac:dyDescent="0.25">
      <c r="A258" s="3" t="s">
        <v>84</v>
      </c>
      <c r="B258" s="4" t="s">
        <v>59</v>
      </c>
      <c r="C258" s="4" t="s">
        <v>85</v>
      </c>
      <c r="D258" s="3" t="s">
        <v>87</v>
      </c>
      <c r="E258" s="3" t="s">
        <v>20</v>
      </c>
      <c r="F258" s="3" t="s">
        <v>10</v>
      </c>
      <c r="G258" s="6">
        <v>1.9E-2</v>
      </c>
      <c r="H258" s="6">
        <v>5.0000000000000001E-3</v>
      </c>
      <c r="I258" s="6">
        <v>0.03</v>
      </c>
      <c r="J258" s="6">
        <v>0.03</v>
      </c>
      <c r="K258" s="6">
        <v>0.03</v>
      </c>
      <c r="L258" s="6"/>
      <c r="M258" s="6"/>
      <c r="N258" s="6"/>
      <c r="O258" s="6"/>
    </row>
    <row r="259" spans="1:15" x14ac:dyDescent="0.25">
      <c r="A259" s="3" t="s">
        <v>84</v>
      </c>
      <c r="B259" s="4" t="s">
        <v>59</v>
      </c>
      <c r="C259" s="4" t="s">
        <v>85</v>
      </c>
      <c r="D259" s="3" t="s">
        <v>87</v>
      </c>
      <c r="E259" s="3" t="s">
        <v>20</v>
      </c>
      <c r="F259" s="3" t="s">
        <v>11</v>
      </c>
      <c r="G259" s="6">
        <v>0.191</v>
      </c>
      <c r="H259" s="6">
        <v>0.10299999999999999</v>
      </c>
      <c r="I259" s="6">
        <v>5.2999999999999999E-2</v>
      </c>
      <c r="J259" s="6">
        <v>5.0999999999999997E-2</v>
      </c>
      <c r="K259" s="6">
        <v>5.0999999999999997E-2</v>
      </c>
      <c r="L259" s="6"/>
      <c r="M259" s="6"/>
      <c r="N259" s="6"/>
      <c r="O259" s="6"/>
    </row>
    <row r="260" spans="1:15" x14ac:dyDescent="0.25">
      <c r="A260" s="3" t="s">
        <v>84</v>
      </c>
      <c r="B260" s="4" t="s">
        <v>59</v>
      </c>
      <c r="C260" s="4" t="s">
        <v>85</v>
      </c>
      <c r="D260" s="3" t="s">
        <v>87</v>
      </c>
      <c r="E260" s="3" t="s">
        <v>20</v>
      </c>
      <c r="F260" s="3" t="s">
        <v>12</v>
      </c>
      <c r="G260" s="6">
        <v>-6.0000000000000001E-3</v>
      </c>
      <c r="H260" s="6">
        <v>-2.1999999999999999E-2</v>
      </c>
      <c r="I260" s="6">
        <v>-1.7000000000000001E-2</v>
      </c>
      <c r="J260" s="6">
        <v>-1.4E-2</v>
      </c>
      <c r="K260" s="6">
        <v>-9.0000000000000011E-3</v>
      </c>
      <c r="L260" s="6"/>
      <c r="M260" s="6"/>
      <c r="N260" s="6"/>
      <c r="O260" s="6"/>
    </row>
    <row r="261" spans="1:15" x14ac:dyDescent="0.25">
      <c r="A261" s="3" t="s">
        <v>84</v>
      </c>
      <c r="B261" s="4" t="s">
        <v>59</v>
      </c>
      <c r="C261" s="4" t="s">
        <v>85</v>
      </c>
      <c r="D261" s="3" t="s">
        <v>87</v>
      </c>
      <c r="E261" s="3" t="s">
        <v>20</v>
      </c>
      <c r="F261" s="3" t="s">
        <v>13</v>
      </c>
      <c r="G261" s="6">
        <v>0.38400000000000001</v>
      </c>
      <c r="H261" s="6">
        <v>0.37799999999999989</v>
      </c>
      <c r="I261" s="6">
        <v>0.377</v>
      </c>
      <c r="J261" s="6">
        <v>0.39200000000000002</v>
      </c>
      <c r="K261" s="6">
        <v>0.38600000000000001</v>
      </c>
      <c r="L261" s="6"/>
      <c r="M261" s="6"/>
      <c r="N261" s="6"/>
      <c r="O261" s="6"/>
    </row>
    <row r="262" spans="1:15" x14ac:dyDescent="0.25">
      <c r="A262" s="3" t="s">
        <v>84</v>
      </c>
      <c r="B262" s="4" t="s">
        <v>59</v>
      </c>
      <c r="C262" s="4" t="s">
        <v>85</v>
      </c>
      <c r="D262" s="3" t="s">
        <v>87</v>
      </c>
      <c r="E262" s="3" t="s">
        <v>20</v>
      </c>
      <c r="F262" s="3" t="s">
        <v>29</v>
      </c>
      <c r="G262" s="6">
        <v>0.35799999999999998</v>
      </c>
      <c r="H262" s="6">
        <v>0.36299999999999999</v>
      </c>
      <c r="I262" s="6">
        <v>0.36399999999999999</v>
      </c>
      <c r="J262" s="6">
        <v>0.36199999999999999</v>
      </c>
      <c r="K262" s="6">
        <v>0.35799999999999998</v>
      </c>
      <c r="L262" s="6"/>
      <c r="M262" s="6"/>
      <c r="N262" s="6"/>
      <c r="O262" s="6"/>
    </row>
    <row r="263" spans="1:15" x14ac:dyDescent="0.25">
      <c r="A263" s="3" t="s">
        <v>84</v>
      </c>
      <c r="B263" s="4" t="s">
        <v>59</v>
      </c>
      <c r="C263" s="4" t="s">
        <v>85</v>
      </c>
      <c r="D263" s="3" t="s">
        <v>87</v>
      </c>
      <c r="E263" s="3" t="s">
        <v>20</v>
      </c>
      <c r="F263" s="3" t="s">
        <v>15</v>
      </c>
      <c r="G263" s="6">
        <v>0.36</v>
      </c>
      <c r="H263" s="6">
        <v>0.38100000000000001</v>
      </c>
      <c r="I263" s="6">
        <v>0.375</v>
      </c>
      <c r="J263" s="6">
        <v>0.36799999999999999</v>
      </c>
      <c r="K263" s="6">
        <v>0.35799999999999998</v>
      </c>
      <c r="L263" s="6"/>
      <c r="M263" s="6"/>
      <c r="N263" s="6"/>
      <c r="O263" s="6"/>
    </row>
    <row r="264" spans="1:15" x14ac:dyDescent="0.25">
      <c r="A264" s="3" t="s">
        <v>84</v>
      </c>
      <c r="B264" s="4" t="s">
        <v>59</v>
      </c>
      <c r="C264" s="4" t="s">
        <v>85</v>
      </c>
      <c r="D264" s="3" t="s">
        <v>87</v>
      </c>
      <c r="E264" s="3" t="s">
        <v>20</v>
      </c>
      <c r="F264" s="3" t="s">
        <v>16</v>
      </c>
      <c r="G264" s="6">
        <v>0.15910512977601141</v>
      </c>
      <c r="H264" s="6">
        <v>0.16572343017532701</v>
      </c>
      <c r="I264" s="6">
        <v>3.6908803002655137E-2</v>
      </c>
      <c r="J264" s="6">
        <v>3.1348879455794933E-2</v>
      </c>
      <c r="K264" s="6">
        <v>2.210419847629614E-2</v>
      </c>
      <c r="L264" s="6"/>
      <c r="M264" s="6"/>
      <c r="N264" s="6"/>
      <c r="O264" s="6"/>
    </row>
    <row r="265" spans="1:15" x14ac:dyDescent="0.25">
      <c r="A265" s="3" t="s">
        <v>84</v>
      </c>
      <c r="B265" s="4" t="s">
        <v>59</v>
      </c>
      <c r="C265" s="4" t="s">
        <v>85</v>
      </c>
      <c r="D265" s="3" t="s">
        <v>87</v>
      </c>
      <c r="E265" s="3" t="s">
        <v>20</v>
      </c>
      <c r="F265" s="3" t="s">
        <v>17</v>
      </c>
      <c r="G265" s="6">
        <v>2.5999999999999999E-2</v>
      </c>
      <c r="H265" s="6">
        <v>2.7E-2</v>
      </c>
      <c r="I265" s="6">
        <v>5.4000000000000013E-2</v>
      </c>
      <c r="J265" s="6">
        <v>5.4000000000000013E-2</v>
      </c>
      <c r="K265" s="6">
        <v>5.4000000000000013E-2</v>
      </c>
      <c r="L265" s="6"/>
      <c r="M265" s="6"/>
      <c r="N265" s="6"/>
      <c r="O265" s="6"/>
    </row>
    <row r="266" spans="1:15" x14ac:dyDescent="0.25">
      <c r="A266" s="3" t="s">
        <v>84</v>
      </c>
      <c r="B266" s="4" t="s">
        <v>59</v>
      </c>
      <c r="C266" s="4" t="s">
        <v>85</v>
      </c>
      <c r="D266" s="3" t="s">
        <v>87</v>
      </c>
      <c r="E266" s="3" t="s">
        <v>20</v>
      </c>
      <c r="F266" s="3" t="s">
        <v>18</v>
      </c>
      <c r="G266" s="6">
        <v>-4.0000000000000001E-3</v>
      </c>
      <c r="H266" s="6">
        <v>-2.5999999999999999E-2</v>
      </c>
      <c r="I266" s="6">
        <v>-1.9E-2</v>
      </c>
      <c r="J266" s="6">
        <v>-9.0000000000000011E-3</v>
      </c>
      <c r="K266" s="6">
        <v>0</v>
      </c>
      <c r="L266" s="6"/>
      <c r="M266" s="6"/>
      <c r="N266" s="6"/>
      <c r="O266" s="6"/>
    </row>
    <row r="267" spans="1:15" x14ac:dyDescent="0.25">
      <c r="A267" s="3" t="s">
        <v>84</v>
      </c>
      <c r="B267" s="4" t="s">
        <v>59</v>
      </c>
      <c r="C267" s="4" t="s">
        <v>85</v>
      </c>
      <c r="D267" s="3" t="s">
        <v>87</v>
      </c>
      <c r="E267" s="3" t="s">
        <v>20</v>
      </c>
      <c r="F267" s="3" t="s">
        <v>24</v>
      </c>
      <c r="G267" s="6">
        <v>5.8999999999999997E-2</v>
      </c>
      <c r="H267" s="6">
        <v>7.0000000000000007E-2</v>
      </c>
      <c r="I267" s="6">
        <v>6.8000000000000005E-2</v>
      </c>
      <c r="J267" s="6">
        <v>6.5000000000000002E-2</v>
      </c>
      <c r="K267" s="6">
        <v>6.3E-2</v>
      </c>
      <c r="L267" s="6"/>
      <c r="M267" s="6"/>
      <c r="N267" s="6"/>
      <c r="O267" s="6"/>
    </row>
    <row r="268" spans="1:15" x14ac:dyDescent="0.25">
      <c r="A268" s="3" t="s">
        <v>84</v>
      </c>
      <c r="B268" s="4" t="s">
        <v>59</v>
      </c>
      <c r="C268" s="4" t="s">
        <v>85</v>
      </c>
      <c r="D268" s="3" t="s">
        <v>87</v>
      </c>
      <c r="E268" s="3" t="s">
        <v>20</v>
      </c>
      <c r="F268" s="3" t="s">
        <v>25</v>
      </c>
      <c r="G268" s="6">
        <v>0.189</v>
      </c>
      <c r="H268" s="6">
        <v>8.5000000000000006E-2</v>
      </c>
      <c r="I268" s="6">
        <v>2.3E-2</v>
      </c>
      <c r="J268" s="6">
        <v>0.02</v>
      </c>
      <c r="K268" s="6">
        <v>0.02</v>
      </c>
      <c r="L268" s="6"/>
      <c r="M268" s="6"/>
      <c r="N268" s="6"/>
      <c r="O268" s="6"/>
    </row>
    <row r="269" spans="1:15" x14ac:dyDescent="0.25">
      <c r="A269" s="3" t="s">
        <v>84</v>
      </c>
      <c r="B269" s="4" t="s">
        <v>59</v>
      </c>
      <c r="C269" s="4" t="s">
        <v>85</v>
      </c>
      <c r="D269" s="3" t="s">
        <v>87</v>
      </c>
      <c r="E269" s="3" t="s">
        <v>20</v>
      </c>
      <c r="F269" s="3" t="s">
        <v>19</v>
      </c>
      <c r="G269" s="6">
        <v>4.0000000000000001E-3</v>
      </c>
      <c r="H269" s="6">
        <v>5.0000000000000001E-3</v>
      </c>
      <c r="I269" s="6">
        <v>6.0000000000000001E-3</v>
      </c>
      <c r="J269" s="6">
        <v>8.0000000000000002E-3</v>
      </c>
      <c r="K269" s="6">
        <v>9.0000000000000011E-3</v>
      </c>
      <c r="L269" s="6"/>
      <c r="M269" s="6"/>
      <c r="N269" s="6"/>
      <c r="O269" s="6"/>
    </row>
    <row r="270" spans="1:15" x14ac:dyDescent="0.25">
      <c r="A270" s="3" t="s">
        <v>88</v>
      </c>
      <c r="B270" s="4" t="s">
        <v>89</v>
      </c>
      <c r="C270" s="4" t="s">
        <v>90</v>
      </c>
      <c r="D270" s="5">
        <v>45002</v>
      </c>
      <c r="E270" s="3" t="s">
        <v>20</v>
      </c>
      <c r="F270" s="3" t="s">
        <v>10</v>
      </c>
      <c r="G270" s="6">
        <v>1.4999999999999999E-2</v>
      </c>
      <c r="H270" s="6">
        <v>2.4E-2</v>
      </c>
      <c r="I270" s="6">
        <v>3.7999999999999999E-2</v>
      </c>
      <c r="J270" s="6">
        <v>2.9000000000000001E-2</v>
      </c>
      <c r="K270" s="6">
        <v>2.5000000000000001E-2</v>
      </c>
      <c r="L270" s="6">
        <v>2.5000000000000001E-2</v>
      </c>
      <c r="M270" s="6"/>
      <c r="N270" s="6"/>
      <c r="O270" s="6"/>
    </row>
    <row r="271" spans="1:15" x14ac:dyDescent="0.25">
      <c r="A271" s="3" t="s">
        <v>88</v>
      </c>
      <c r="B271" s="4" t="s">
        <v>89</v>
      </c>
      <c r="C271" s="4" t="s">
        <v>90</v>
      </c>
      <c r="D271" s="5">
        <v>45002</v>
      </c>
      <c r="E271" s="3" t="s">
        <v>20</v>
      </c>
      <c r="F271" s="3" t="s">
        <v>11</v>
      </c>
      <c r="G271" s="6">
        <v>8.1000000000000003E-2</v>
      </c>
      <c r="H271" s="6">
        <v>4.7E-2</v>
      </c>
      <c r="I271" s="6">
        <v>0.06</v>
      </c>
      <c r="J271" s="6">
        <v>5.4000000000000013E-2</v>
      </c>
      <c r="K271" s="6">
        <v>4.5999999999999999E-2</v>
      </c>
      <c r="L271" s="6">
        <v>4.7E-2</v>
      </c>
      <c r="M271" s="6"/>
      <c r="N271" s="6"/>
      <c r="O271" s="6"/>
    </row>
    <row r="272" spans="1:15" x14ac:dyDescent="0.25">
      <c r="A272" s="3" t="s">
        <v>88</v>
      </c>
      <c r="B272" s="4" t="s">
        <v>89</v>
      </c>
      <c r="C272" s="4" t="s">
        <v>90</v>
      </c>
      <c r="D272" s="5">
        <v>45002</v>
      </c>
      <c r="E272" s="3" t="s">
        <v>20</v>
      </c>
      <c r="F272" s="3" t="s">
        <v>12</v>
      </c>
      <c r="G272" s="6">
        <v>2E-3</v>
      </c>
      <c r="H272" s="6">
        <v>-1.4999999999999999E-2</v>
      </c>
      <c r="I272" s="6">
        <v>-1.7000000000000001E-2</v>
      </c>
      <c r="J272" s="6">
        <v>-0.01</v>
      </c>
      <c r="K272" s="6">
        <v>-8.0000000000000002E-3</v>
      </c>
      <c r="L272" s="6">
        <v>-9.0000000000000011E-3</v>
      </c>
      <c r="M272" s="6"/>
      <c r="N272" s="6"/>
      <c r="O272" s="6"/>
    </row>
    <row r="273" spans="1:15" x14ac:dyDescent="0.25">
      <c r="A273" s="3" t="s">
        <v>88</v>
      </c>
      <c r="B273" s="4" t="s">
        <v>89</v>
      </c>
      <c r="C273" s="4" t="s">
        <v>90</v>
      </c>
      <c r="D273" s="5">
        <v>45002</v>
      </c>
      <c r="E273" s="3" t="s">
        <v>20</v>
      </c>
      <c r="F273" s="3" t="s">
        <v>13</v>
      </c>
      <c r="G273" s="6">
        <v>0.246</v>
      </c>
      <c r="H273" s="6">
        <v>0.26100000000000001</v>
      </c>
      <c r="I273" s="6">
        <v>0.27500000000000002</v>
      </c>
      <c r="J273" s="6">
        <v>0.28199999999999997</v>
      </c>
      <c r="K273" s="6">
        <v>0.28599999999999998</v>
      </c>
      <c r="L273" s="6">
        <v>0.28999999999999998</v>
      </c>
      <c r="M273" s="6"/>
      <c r="N273" s="6"/>
      <c r="O273" s="6"/>
    </row>
    <row r="274" spans="1:15" x14ac:dyDescent="0.25">
      <c r="A274" s="3" t="s">
        <v>88</v>
      </c>
      <c r="B274" s="4" t="s">
        <v>89</v>
      </c>
      <c r="C274" s="4" t="s">
        <v>90</v>
      </c>
      <c r="D274" s="5">
        <v>45002</v>
      </c>
      <c r="E274" s="3" t="s">
        <v>20</v>
      </c>
      <c r="F274" s="3" t="s">
        <v>29</v>
      </c>
      <c r="G274" s="6">
        <v>0.435</v>
      </c>
      <c r="H274" s="6">
        <v>0.442</v>
      </c>
      <c r="I274" s="6">
        <v>0.439</v>
      </c>
      <c r="J274" s="6">
        <v>0.442</v>
      </c>
      <c r="K274" s="6">
        <v>0.44400000000000001</v>
      </c>
      <c r="L274" s="6">
        <v>0.44299999999999989</v>
      </c>
      <c r="M274" s="6"/>
      <c r="N274" s="6"/>
      <c r="O274" s="6"/>
    </row>
    <row r="275" spans="1:15" x14ac:dyDescent="0.25">
      <c r="A275" s="3" t="s">
        <v>88</v>
      </c>
      <c r="B275" s="4" t="s">
        <v>89</v>
      </c>
      <c r="C275" s="4" t="s">
        <v>90</v>
      </c>
      <c r="D275" s="5">
        <v>45002</v>
      </c>
      <c r="E275" s="3" t="s">
        <v>20</v>
      </c>
      <c r="F275" s="3" t="s">
        <v>17</v>
      </c>
      <c r="G275" s="6">
        <v>4.0999999999999988E-2</v>
      </c>
      <c r="H275" s="6">
        <v>4.4999999999999998E-2</v>
      </c>
      <c r="I275" s="6">
        <v>4.4999999999999998E-2</v>
      </c>
      <c r="J275" s="6">
        <v>4.3999999999999997E-2</v>
      </c>
      <c r="K275" s="6">
        <v>4.2999999999999997E-2</v>
      </c>
      <c r="L275" s="6">
        <v>4.2000000000000003E-2</v>
      </c>
      <c r="M275" s="6"/>
      <c r="N275" s="6"/>
      <c r="O275" s="6"/>
    </row>
    <row r="276" spans="1:15" x14ac:dyDescent="0.25">
      <c r="A276" s="3" t="s">
        <v>88</v>
      </c>
      <c r="B276" s="4" t="s">
        <v>89</v>
      </c>
      <c r="C276" s="4" t="s">
        <v>90</v>
      </c>
      <c r="D276" s="5">
        <v>45002</v>
      </c>
      <c r="E276" s="3" t="s">
        <v>20</v>
      </c>
      <c r="F276" s="3" t="s">
        <v>18</v>
      </c>
      <c r="G276" s="6">
        <v>-1.6E-2</v>
      </c>
      <c r="H276" s="6">
        <v>-1.4999999999999999E-2</v>
      </c>
      <c r="I276" s="6">
        <v>-3.0000000000000001E-3</v>
      </c>
      <c r="J276" s="6">
        <v>-2E-3</v>
      </c>
      <c r="K276" s="6">
        <v>-1E-3</v>
      </c>
      <c r="L276" s="6">
        <v>0</v>
      </c>
      <c r="M276" s="6"/>
      <c r="N276" s="6"/>
      <c r="O276" s="6"/>
    </row>
    <row r="277" spans="1:15" x14ac:dyDescent="0.25">
      <c r="A277" s="3" t="s">
        <v>88</v>
      </c>
      <c r="B277" s="4" t="s">
        <v>89</v>
      </c>
      <c r="C277" s="4" t="s">
        <v>90</v>
      </c>
      <c r="D277" s="5">
        <v>45002</v>
      </c>
      <c r="E277" s="3" t="s">
        <v>20</v>
      </c>
      <c r="F277" s="3" t="s">
        <v>24</v>
      </c>
      <c r="G277" s="6">
        <v>4.8000000000000001E-2</v>
      </c>
      <c r="H277" s="6">
        <v>4.9000000000000002E-2</v>
      </c>
      <c r="I277" s="6">
        <v>0.05</v>
      </c>
      <c r="J277" s="6">
        <v>5.2999999999999999E-2</v>
      </c>
      <c r="K277" s="6">
        <v>5.5E-2</v>
      </c>
      <c r="L277" s="6">
        <v>5.7000000000000002E-2</v>
      </c>
      <c r="M277" s="6"/>
      <c r="N277" s="6"/>
      <c r="O277" s="6"/>
    </row>
    <row r="278" spans="1:15" x14ac:dyDescent="0.25">
      <c r="A278" s="3" t="s">
        <v>88</v>
      </c>
      <c r="B278" s="4" t="s">
        <v>89</v>
      </c>
      <c r="C278" s="4" t="s">
        <v>90</v>
      </c>
      <c r="D278" s="5">
        <v>45002</v>
      </c>
      <c r="E278" s="3" t="s">
        <v>20</v>
      </c>
      <c r="F278" s="3" t="s">
        <v>25</v>
      </c>
      <c r="G278" s="6">
        <v>8.199999999999999E-2</v>
      </c>
      <c r="H278" s="6">
        <v>3.2000000000000001E-2</v>
      </c>
      <c r="I278" s="6">
        <v>2.7E-2</v>
      </c>
      <c r="J278" s="6">
        <v>2.7E-2</v>
      </c>
      <c r="K278" s="6">
        <v>1.4999999999999999E-2</v>
      </c>
      <c r="L278" s="6">
        <v>1.7000000000000001E-2</v>
      </c>
      <c r="M278" s="6"/>
      <c r="N278" s="6"/>
      <c r="O278" s="6"/>
    </row>
    <row r="279" spans="1:15" x14ac:dyDescent="0.25">
      <c r="A279" s="3" t="s">
        <v>88</v>
      </c>
      <c r="B279" s="4" t="s">
        <v>89</v>
      </c>
      <c r="C279" s="4" t="s">
        <v>90</v>
      </c>
      <c r="D279" s="5">
        <v>45002</v>
      </c>
      <c r="E279" s="3" t="s">
        <v>20</v>
      </c>
      <c r="F279" s="3" t="s">
        <v>19</v>
      </c>
      <c r="G279" s="6">
        <v>2E-3</v>
      </c>
      <c r="H279" s="6">
        <v>2E-3</v>
      </c>
      <c r="I279" s="6">
        <v>2E-3</v>
      </c>
      <c r="J279" s="6">
        <v>3.0000000000000001E-3</v>
      </c>
      <c r="K279" s="6">
        <v>4.0000000000000001E-3</v>
      </c>
      <c r="L279" s="6">
        <v>5.0000000000000001E-3</v>
      </c>
      <c r="M279" s="6"/>
      <c r="N279" s="6"/>
      <c r="O279" s="6"/>
    </row>
    <row r="280" spans="1:15" x14ac:dyDescent="0.25">
      <c r="A280" s="3" t="s">
        <v>91</v>
      </c>
      <c r="B280" s="4" t="s">
        <v>92</v>
      </c>
      <c r="C280" s="4" t="s">
        <v>93</v>
      </c>
      <c r="D280" s="5">
        <v>44967</v>
      </c>
      <c r="E280" s="3" t="s">
        <v>20</v>
      </c>
      <c r="F280" s="3" t="s">
        <v>10</v>
      </c>
      <c r="G280" s="6">
        <v>2.8000000000000001E-2</v>
      </c>
      <c r="H280" s="6">
        <v>-1.0121260203277421E-8</v>
      </c>
      <c r="I280" s="6">
        <v>2.000000000000355E-2</v>
      </c>
      <c r="J280" s="6">
        <v>2.9168297370076032E-2</v>
      </c>
      <c r="K280" s="6">
        <v>2.7746968958100669E-2</v>
      </c>
      <c r="L280" s="6"/>
      <c r="M280" s="6"/>
      <c r="N280" s="6"/>
      <c r="O280" s="6"/>
    </row>
    <row r="281" spans="1:15" x14ac:dyDescent="0.25">
      <c r="A281" s="3" t="s">
        <v>91</v>
      </c>
      <c r="B281" s="4" t="s">
        <v>92</v>
      </c>
      <c r="C281" s="4" t="s">
        <v>93</v>
      </c>
      <c r="D281" s="5">
        <v>44967</v>
      </c>
      <c r="E281" s="3" t="s">
        <v>20</v>
      </c>
      <c r="F281" s="3" t="s">
        <v>11</v>
      </c>
      <c r="G281" s="6">
        <v>0.16907044594436771</v>
      </c>
      <c r="H281" s="6">
        <v>0.11659145196958549</v>
      </c>
      <c r="I281" s="6">
        <v>5.4533646225913369E-2</v>
      </c>
      <c r="J281" s="6">
        <v>5.7045480483766793E-2</v>
      </c>
      <c r="K281" s="6">
        <v>5.524072301342841E-2</v>
      </c>
      <c r="L281" s="6"/>
      <c r="M281" s="6"/>
      <c r="N281" s="6"/>
      <c r="O281" s="6"/>
    </row>
    <row r="282" spans="1:15" x14ac:dyDescent="0.25">
      <c r="A282" s="3" t="s">
        <v>91</v>
      </c>
      <c r="B282" s="4" t="s">
        <v>92</v>
      </c>
      <c r="C282" s="4" t="s">
        <v>93</v>
      </c>
      <c r="D282" s="5">
        <v>44967</v>
      </c>
      <c r="E282" s="3" t="s">
        <v>20</v>
      </c>
      <c r="F282" s="3" t="s">
        <v>12</v>
      </c>
      <c r="G282" s="6">
        <v>-4.3999999999999997E-2</v>
      </c>
      <c r="H282" s="6">
        <v>-0.04</v>
      </c>
      <c r="I282" s="6">
        <v>-2.4E-2</v>
      </c>
      <c r="J282" s="6">
        <v>-1.7000000000000001E-2</v>
      </c>
      <c r="K282" s="6">
        <v>-5.0000000000000001E-3</v>
      </c>
      <c r="L282" s="6"/>
      <c r="M282" s="6"/>
      <c r="N282" s="6"/>
      <c r="O282" s="6"/>
    </row>
    <row r="283" spans="1:15" x14ac:dyDescent="0.25">
      <c r="A283" s="3" t="s">
        <v>91</v>
      </c>
      <c r="B283" s="4" t="s">
        <v>92</v>
      </c>
      <c r="C283" s="4" t="s">
        <v>93</v>
      </c>
      <c r="D283" s="5">
        <v>44967</v>
      </c>
      <c r="E283" s="3" t="s">
        <v>20</v>
      </c>
      <c r="F283" s="3" t="s">
        <v>13</v>
      </c>
      <c r="G283" s="6">
        <v>0.40799999999999997</v>
      </c>
      <c r="H283" s="6">
        <v>0.39600000000000002</v>
      </c>
      <c r="I283" s="6">
        <v>0.39700000000000002</v>
      </c>
      <c r="J283" s="6">
        <v>0.39800000000000002</v>
      </c>
      <c r="K283" s="6">
        <v>0.38900000000000001</v>
      </c>
      <c r="L283" s="6"/>
      <c r="M283" s="6"/>
      <c r="N283" s="6"/>
      <c r="O283" s="6"/>
    </row>
    <row r="284" spans="1:15" x14ac:dyDescent="0.25">
      <c r="A284" s="3" t="s">
        <v>91</v>
      </c>
      <c r="B284" s="4" t="s">
        <v>92</v>
      </c>
      <c r="C284" s="4" t="s">
        <v>93</v>
      </c>
      <c r="D284" s="5">
        <v>44967</v>
      </c>
      <c r="E284" s="3" t="s">
        <v>20</v>
      </c>
      <c r="F284" s="3" t="s">
        <v>29</v>
      </c>
      <c r="G284" s="6">
        <v>0.36099999999999999</v>
      </c>
      <c r="H284" s="6">
        <v>0.36</v>
      </c>
      <c r="I284" s="6">
        <v>0.36099999999999999</v>
      </c>
      <c r="J284" s="6">
        <v>0.35399999999999998</v>
      </c>
      <c r="K284" s="6">
        <v>0.34899999999999998</v>
      </c>
      <c r="L284" s="6"/>
      <c r="M284" s="6"/>
      <c r="N284" s="6"/>
      <c r="O284" s="6"/>
    </row>
    <row r="285" spans="1:15" x14ac:dyDescent="0.25">
      <c r="A285" s="3" t="s">
        <v>91</v>
      </c>
      <c r="B285" s="4" t="s">
        <v>92</v>
      </c>
      <c r="C285" s="4" t="s">
        <v>93</v>
      </c>
      <c r="D285" s="5">
        <v>44967</v>
      </c>
      <c r="E285" s="3" t="s">
        <v>20</v>
      </c>
      <c r="F285" s="3" t="s">
        <v>15</v>
      </c>
      <c r="G285" s="6">
        <v>0.39800000000000002</v>
      </c>
      <c r="H285" s="6">
        <v>0.39400000000000002</v>
      </c>
      <c r="I285" s="6">
        <v>0.377</v>
      </c>
      <c r="J285" s="6">
        <v>0.36</v>
      </c>
      <c r="K285" s="6">
        <v>0.34300000000000003</v>
      </c>
      <c r="L285" s="6"/>
      <c r="M285" s="6"/>
      <c r="N285" s="6"/>
      <c r="O285" s="6"/>
    </row>
    <row r="286" spans="1:15" x14ac:dyDescent="0.25">
      <c r="A286" s="3" t="s">
        <v>91</v>
      </c>
      <c r="B286" s="4" t="s">
        <v>92</v>
      </c>
      <c r="C286" s="4" t="s">
        <v>93</v>
      </c>
      <c r="D286" s="5">
        <v>44967</v>
      </c>
      <c r="E286" s="3" t="s">
        <v>20</v>
      </c>
      <c r="F286" s="3" t="s">
        <v>16</v>
      </c>
      <c r="G286" s="6">
        <v>5.8000000000000003E-2</v>
      </c>
      <c r="H286" s="6">
        <v>0.107</v>
      </c>
      <c r="I286" s="6">
        <v>8.0000000000000002E-3</v>
      </c>
      <c r="J286" s="6">
        <v>1.2E-2</v>
      </c>
      <c r="K286" s="6">
        <v>4.0000000000000001E-3</v>
      </c>
      <c r="L286" s="6"/>
      <c r="M286" s="6"/>
      <c r="N286" s="6"/>
      <c r="O286" s="6"/>
    </row>
    <row r="287" spans="1:15" x14ac:dyDescent="0.25">
      <c r="A287" s="3" t="s">
        <v>91</v>
      </c>
      <c r="B287" s="4" t="s">
        <v>92</v>
      </c>
      <c r="C287" s="4" t="s">
        <v>93</v>
      </c>
      <c r="D287" s="5">
        <v>44967</v>
      </c>
      <c r="E287" s="3" t="s">
        <v>20</v>
      </c>
      <c r="F287" s="3" t="s">
        <v>17</v>
      </c>
      <c r="G287" s="6">
        <v>3.7999999999999999E-2</v>
      </c>
      <c r="H287" s="6">
        <v>5.0999999999999997E-2</v>
      </c>
      <c r="I287" s="6">
        <v>5.8999999999999997E-2</v>
      </c>
      <c r="J287" s="6">
        <v>5.5999999999999987E-2</v>
      </c>
      <c r="K287" s="6">
        <v>4.8000000000000001E-2</v>
      </c>
      <c r="L287" s="6"/>
      <c r="M287" s="6"/>
      <c r="N287" s="6"/>
      <c r="O287" s="6"/>
    </row>
    <row r="288" spans="1:15" x14ac:dyDescent="0.25">
      <c r="A288" s="3" t="s">
        <v>91</v>
      </c>
      <c r="B288" s="4" t="s">
        <v>92</v>
      </c>
      <c r="C288" s="4" t="s">
        <v>93</v>
      </c>
      <c r="D288" s="5">
        <v>44967</v>
      </c>
      <c r="E288" s="3" t="s">
        <v>20</v>
      </c>
      <c r="F288" s="3" t="s">
        <v>18</v>
      </c>
      <c r="G288" s="6">
        <v>1.4999999999999999E-2</v>
      </c>
      <c r="H288" s="6">
        <v>-1.4999999999999999E-2</v>
      </c>
      <c r="I288" s="6">
        <v>-1.4E-2</v>
      </c>
      <c r="J288" s="6">
        <v>-6.0000000000000001E-3</v>
      </c>
      <c r="K288" s="6">
        <v>0</v>
      </c>
      <c r="L288" s="6"/>
      <c r="M288" s="6"/>
      <c r="N288" s="6"/>
      <c r="O288" s="6"/>
    </row>
    <row r="289" spans="1:15" x14ac:dyDescent="0.25">
      <c r="A289" s="3" t="s">
        <v>91</v>
      </c>
      <c r="B289" s="4" t="s">
        <v>92</v>
      </c>
      <c r="C289" s="4" t="s">
        <v>93</v>
      </c>
      <c r="D289" s="5">
        <v>44967</v>
      </c>
      <c r="E289" s="3" t="s">
        <v>20</v>
      </c>
      <c r="F289" s="3" t="s">
        <v>24</v>
      </c>
      <c r="G289" s="6">
        <v>7.0045021463721074E-2</v>
      </c>
      <c r="H289" s="6">
        <v>7.125469496331864E-2</v>
      </c>
      <c r="I289" s="6">
        <v>6.8397400326220437E-2</v>
      </c>
      <c r="J289" s="6">
        <v>6.3707310168741968E-2</v>
      </c>
      <c r="K289" s="6">
        <v>6.3707310168741926E-2</v>
      </c>
      <c r="L289" s="6"/>
      <c r="M289" s="6"/>
      <c r="N289" s="6"/>
      <c r="O289" s="6"/>
    </row>
    <row r="290" spans="1:15" x14ac:dyDescent="0.25">
      <c r="A290" s="3" t="s">
        <v>91</v>
      </c>
      <c r="B290" s="4" t="s">
        <v>92</v>
      </c>
      <c r="C290" s="4" t="s">
        <v>93</v>
      </c>
      <c r="D290" s="5">
        <v>44967</v>
      </c>
      <c r="E290" s="3" t="s">
        <v>20</v>
      </c>
      <c r="F290" s="3" t="s">
        <v>25</v>
      </c>
      <c r="G290" s="6">
        <v>0.17299999999999999</v>
      </c>
      <c r="H290" s="6">
        <v>0.1</v>
      </c>
      <c r="I290" s="6">
        <v>2.1999999999999999E-2</v>
      </c>
      <c r="J290" s="6">
        <v>2.5000000000000001E-2</v>
      </c>
      <c r="K290" s="6">
        <v>2.5000000000000001E-2</v>
      </c>
      <c r="L290" s="6"/>
      <c r="M290" s="6"/>
      <c r="N290" s="6"/>
      <c r="O290" s="6"/>
    </row>
    <row r="291" spans="1:15" x14ac:dyDescent="0.25">
      <c r="A291" s="3" t="s">
        <v>91</v>
      </c>
      <c r="B291" s="4" t="s">
        <v>92</v>
      </c>
      <c r="C291" s="4" t="s">
        <v>93</v>
      </c>
      <c r="D291" s="5">
        <v>44967</v>
      </c>
      <c r="E291" s="3" t="s">
        <v>20</v>
      </c>
      <c r="F291" s="3" t="s">
        <v>19</v>
      </c>
      <c r="G291" s="6">
        <v>5.0000000000000001E-3</v>
      </c>
      <c r="H291" s="6">
        <v>6.0000000000000001E-3</v>
      </c>
      <c r="I291" s="6">
        <v>8.0000000000000002E-3</v>
      </c>
      <c r="J291" s="6">
        <v>0.01</v>
      </c>
      <c r="K291" s="6">
        <v>1.0999999999999999E-2</v>
      </c>
      <c r="L291" s="6"/>
      <c r="M291" s="6"/>
      <c r="N291" s="6"/>
      <c r="O291" s="6"/>
    </row>
    <row r="292" spans="1:15" x14ac:dyDescent="0.25">
      <c r="A292" s="3" t="s">
        <v>94</v>
      </c>
      <c r="B292" s="4" t="s">
        <v>95</v>
      </c>
      <c r="C292" s="4" t="s">
        <v>96</v>
      </c>
      <c r="D292" s="8" t="s">
        <v>97</v>
      </c>
      <c r="E292" s="3" t="s">
        <v>9</v>
      </c>
      <c r="F292" s="3" t="s">
        <v>10</v>
      </c>
      <c r="G292" s="6">
        <v>6.9000000000000006E-2</v>
      </c>
      <c r="H292" s="6">
        <v>4.0999999999999988E-2</v>
      </c>
      <c r="I292" s="6">
        <v>4.4999999999999998E-2</v>
      </c>
      <c r="J292" s="6">
        <v>4.5999999999999999E-2</v>
      </c>
      <c r="K292" s="6">
        <v>4.2000000000000003E-2</v>
      </c>
      <c r="L292" s="6"/>
      <c r="M292" s="6"/>
      <c r="N292" s="6"/>
      <c r="O292" s="6"/>
    </row>
    <row r="293" spans="1:15" x14ac:dyDescent="0.25">
      <c r="A293" s="3" t="s">
        <v>94</v>
      </c>
      <c r="B293" s="4" t="s">
        <v>95</v>
      </c>
      <c r="C293" s="4" t="s">
        <v>96</v>
      </c>
      <c r="D293" s="8" t="s">
        <v>97</v>
      </c>
      <c r="E293" s="3" t="s">
        <v>9</v>
      </c>
      <c r="F293" s="3" t="s">
        <v>11</v>
      </c>
      <c r="G293" s="6">
        <v>0.125</v>
      </c>
      <c r="H293" s="6">
        <v>8.5999999999999993E-2</v>
      </c>
      <c r="I293" s="6">
        <v>7.6999999999999999E-2</v>
      </c>
      <c r="J293" s="6">
        <v>7.2000000000000008E-2</v>
      </c>
      <c r="K293" s="6">
        <v>7.0000000000000007E-2</v>
      </c>
      <c r="L293" s="6"/>
      <c r="M293" s="6"/>
      <c r="N293" s="6"/>
      <c r="O293" s="6"/>
    </row>
    <row r="294" spans="1:15" x14ac:dyDescent="0.25">
      <c r="A294" s="3" t="s">
        <v>94</v>
      </c>
      <c r="B294" s="4" t="s">
        <v>95</v>
      </c>
      <c r="C294" s="4" t="s">
        <v>96</v>
      </c>
      <c r="D294" s="8" t="s">
        <v>97</v>
      </c>
      <c r="E294" s="3" t="s">
        <v>9</v>
      </c>
      <c r="F294" s="3" t="s">
        <v>12</v>
      </c>
      <c r="G294" s="6">
        <v>-5.8000000000000003E-2</v>
      </c>
      <c r="H294" s="6">
        <v>-0.05</v>
      </c>
      <c r="I294" s="6">
        <v>-4.2999999999999997E-2</v>
      </c>
      <c r="J294" s="6">
        <v>-3.5999999999999997E-2</v>
      </c>
      <c r="K294" s="6">
        <v>-2.9000000000000001E-2</v>
      </c>
      <c r="L294" s="6"/>
      <c r="M294" s="6"/>
      <c r="N294" s="6"/>
      <c r="O294" s="6"/>
    </row>
    <row r="295" spans="1:15" x14ac:dyDescent="0.25">
      <c r="A295" s="3" t="s">
        <v>94</v>
      </c>
      <c r="B295" s="4" t="s">
        <v>95</v>
      </c>
      <c r="C295" s="4" t="s">
        <v>96</v>
      </c>
      <c r="D295" s="8" t="s">
        <v>97</v>
      </c>
      <c r="E295" s="3" t="s">
        <v>9</v>
      </c>
      <c r="F295" s="3" t="s">
        <v>13</v>
      </c>
      <c r="G295" s="6">
        <v>0.53400000000000003</v>
      </c>
      <c r="H295" s="6">
        <v>0.54500000000000004</v>
      </c>
      <c r="I295" s="6">
        <v>0.55700000000000005</v>
      </c>
      <c r="J295" s="6">
        <v>0.56200000000000006</v>
      </c>
      <c r="K295" s="6">
        <v>0.56100000000000005</v>
      </c>
      <c r="L295" s="6"/>
      <c r="M295" s="6"/>
      <c r="N295" s="6"/>
      <c r="O295" s="6"/>
    </row>
    <row r="296" spans="1:15" x14ac:dyDescent="0.25">
      <c r="A296" s="3" t="s">
        <v>94</v>
      </c>
      <c r="B296" s="4" t="s">
        <v>95</v>
      </c>
      <c r="C296" s="4" t="s">
        <v>96</v>
      </c>
      <c r="D296" s="8" t="s">
        <v>97</v>
      </c>
      <c r="E296" s="3" t="s">
        <v>9</v>
      </c>
      <c r="F296" s="3" t="s">
        <v>14</v>
      </c>
      <c r="G296" s="6">
        <v>0.35099999999999998</v>
      </c>
      <c r="H296" s="6">
        <v>0.35699999999999998</v>
      </c>
      <c r="I296" s="6">
        <v>0.34200000000000003</v>
      </c>
      <c r="J296" s="6">
        <v>0.34</v>
      </c>
      <c r="K296" s="6">
        <v>0.33700000000000002</v>
      </c>
      <c r="L296" s="6"/>
      <c r="M296" s="6"/>
      <c r="N296" s="6"/>
      <c r="O296" s="6"/>
    </row>
    <row r="297" spans="1:15" x14ac:dyDescent="0.25">
      <c r="A297" s="3" t="s">
        <v>94</v>
      </c>
      <c r="B297" s="4" t="s">
        <v>95</v>
      </c>
      <c r="C297" s="4" t="s">
        <v>96</v>
      </c>
      <c r="D297" s="8" t="s">
        <v>97</v>
      </c>
      <c r="E297" s="3" t="s">
        <v>9</v>
      </c>
      <c r="F297" s="3" t="s">
        <v>15</v>
      </c>
      <c r="G297" s="6">
        <v>0.39900000000000002</v>
      </c>
      <c r="H297" s="6">
        <v>0.39500000000000002</v>
      </c>
      <c r="I297" s="6">
        <v>0.37</v>
      </c>
      <c r="J297" s="6">
        <v>0.36099999999999999</v>
      </c>
      <c r="K297" s="6">
        <v>0.35199999999999998</v>
      </c>
      <c r="L297" s="6"/>
      <c r="M297" s="6"/>
      <c r="N297" s="6"/>
      <c r="O297" s="6"/>
    </row>
    <row r="298" spans="1:15" x14ac:dyDescent="0.25">
      <c r="A298" s="3" t="s">
        <v>94</v>
      </c>
      <c r="B298" s="4" t="s">
        <v>95</v>
      </c>
      <c r="C298" s="4" t="s">
        <v>96</v>
      </c>
      <c r="D298" s="8" t="s">
        <v>97</v>
      </c>
      <c r="E298" s="3" t="s">
        <v>9</v>
      </c>
      <c r="F298" s="3" t="s">
        <v>16</v>
      </c>
      <c r="G298" s="6">
        <v>4.7E-2</v>
      </c>
      <c r="H298" s="6">
        <v>7.4999999999999997E-2</v>
      </c>
      <c r="I298" s="6">
        <v>9.0000000000000011E-3</v>
      </c>
      <c r="J298" s="6">
        <v>4.5999999999999999E-2</v>
      </c>
      <c r="K298" s="6">
        <v>4.2999999999999997E-2</v>
      </c>
      <c r="L298" s="6"/>
      <c r="M298" s="6"/>
      <c r="N298" s="6"/>
      <c r="O298" s="6"/>
    </row>
    <row r="299" spans="1:15" x14ac:dyDescent="0.25">
      <c r="A299" s="3" t="s">
        <v>94</v>
      </c>
      <c r="B299" s="4" t="s">
        <v>95</v>
      </c>
      <c r="C299" s="4" t="s">
        <v>96</v>
      </c>
      <c r="D299" s="8" t="s">
        <v>97</v>
      </c>
      <c r="E299" s="3" t="s">
        <v>9</v>
      </c>
      <c r="F299" s="3" t="s">
        <v>17</v>
      </c>
      <c r="G299" s="6">
        <v>3.3000000000000002E-2</v>
      </c>
      <c r="H299" s="6">
        <v>3.7999999999999999E-2</v>
      </c>
      <c r="I299" s="6">
        <v>3.1E-2</v>
      </c>
      <c r="J299" s="6">
        <v>3.1E-2</v>
      </c>
      <c r="K299" s="6">
        <v>3.2000000000000001E-2</v>
      </c>
      <c r="L299" s="6"/>
      <c r="M299" s="6"/>
      <c r="N299" s="6"/>
      <c r="O299" s="6"/>
    </row>
    <row r="300" spans="1:15" x14ac:dyDescent="0.25">
      <c r="A300" s="3" t="s">
        <v>94</v>
      </c>
      <c r="B300" s="4" t="s">
        <v>95</v>
      </c>
      <c r="C300" s="4" t="s">
        <v>96</v>
      </c>
      <c r="D300" s="8" t="s">
        <v>97</v>
      </c>
      <c r="E300" s="3" t="s">
        <v>9</v>
      </c>
      <c r="F300" s="3" t="s">
        <v>18</v>
      </c>
      <c r="G300" s="6">
        <v>5.0000000000000001E-3</v>
      </c>
      <c r="H300" s="6">
        <v>-1E-3</v>
      </c>
      <c r="I300" s="6">
        <v>-4.0000000000000001E-3</v>
      </c>
      <c r="J300" s="6">
        <v>-4.0000000000000001E-3</v>
      </c>
      <c r="K300" s="6">
        <v>-8.0000000000000002E-3</v>
      </c>
      <c r="L300" s="6"/>
      <c r="M300" s="6"/>
      <c r="N300" s="6"/>
      <c r="O300" s="6"/>
    </row>
    <row r="301" spans="1:15" x14ac:dyDescent="0.25">
      <c r="A301" s="3" t="s">
        <v>94</v>
      </c>
      <c r="B301" s="4" t="s">
        <v>95</v>
      </c>
      <c r="C301" s="4" t="s">
        <v>96</v>
      </c>
      <c r="D301" s="8" t="s">
        <v>97</v>
      </c>
      <c r="E301" s="3" t="s">
        <v>9</v>
      </c>
      <c r="F301" s="3" t="s">
        <v>24</v>
      </c>
      <c r="G301" s="6">
        <v>2.9000000000000001E-2</v>
      </c>
      <c r="H301" s="6">
        <v>0.03</v>
      </c>
      <c r="I301" s="6">
        <v>3.1E-2</v>
      </c>
      <c r="J301" s="6">
        <v>3.1E-2</v>
      </c>
      <c r="K301" s="6">
        <v>3.1E-2</v>
      </c>
      <c r="L301" s="6"/>
      <c r="M301" s="6"/>
      <c r="N301" s="6"/>
      <c r="O301" s="6"/>
    </row>
    <row r="302" spans="1:15" x14ac:dyDescent="0.25">
      <c r="A302" s="3" t="s">
        <v>94</v>
      </c>
      <c r="B302" s="4" t="s">
        <v>95</v>
      </c>
      <c r="C302" s="4" t="s">
        <v>96</v>
      </c>
      <c r="D302" s="8" t="s">
        <v>97</v>
      </c>
      <c r="E302" s="3" t="s">
        <v>9</v>
      </c>
      <c r="F302" s="3" t="s">
        <v>25</v>
      </c>
      <c r="G302" s="6">
        <v>6.0999999999999999E-2</v>
      </c>
      <c r="H302" s="6">
        <v>5.7000000000000002E-2</v>
      </c>
      <c r="I302" s="6">
        <v>3.5000000000000003E-2</v>
      </c>
      <c r="J302" s="6">
        <v>0.02</v>
      </c>
      <c r="K302" s="6">
        <v>2.4E-2</v>
      </c>
      <c r="L302" s="6"/>
      <c r="M302" s="6"/>
      <c r="N302" s="6"/>
      <c r="O302" s="6"/>
    </row>
    <row r="303" spans="1:15" x14ac:dyDescent="0.25">
      <c r="A303" s="3" t="s">
        <v>94</v>
      </c>
      <c r="B303" s="4" t="s">
        <v>95</v>
      </c>
      <c r="C303" s="4" t="s">
        <v>96</v>
      </c>
      <c r="D303" s="8" t="s">
        <v>97</v>
      </c>
      <c r="E303" s="3" t="s">
        <v>9</v>
      </c>
      <c r="F303" s="3" t="s">
        <v>19</v>
      </c>
      <c r="G303" s="6">
        <v>0.01</v>
      </c>
      <c r="H303" s="6">
        <v>1.2E-2</v>
      </c>
      <c r="I303" s="6">
        <v>1.4999999999999999E-2</v>
      </c>
      <c r="J303" s="6">
        <v>1.4999999999999999E-2</v>
      </c>
      <c r="K303" s="6">
        <v>1.4E-2</v>
      </c>
      <c r="L303" s="6"/>
      <c r="M303" s="6"/>
      <c r="N303" s="6"/>
      <c r="O303" s="6"/>
    </row>
    <row r="304" spans="1:15" x14ac:dyDescent="0.25">
      <c r="A304" s="3" t="s">
        <v>94</v>
      </c>
      <c r="B304" s="4" t="s">
        <v>95</v>
      </c>
      <c r="C304" s="4" t="s">
        <v>96</v>
      </c>
      <c r="D304" s="8" t="s">
        <v>97</v>
      </c>
      <c r="E304" s="3" t="s">
        <v>20</v>
      </c>
      <c r="F304" s="3" t="s">
        <v>10</v>
      </c>
      <c r="G304" s="6">
        <v>6.9000000000000006E-2</v>
      </c>
      <c r="H304" s="6">
        <v>4.0999999999999988E-2</v>
      </c>
      <c r="I304" s="6">
        <v>4.4999999999999998E-2</v>
      </c>
      <c r="J304" s="6">
        <v>4.5999999999999999E-2</v>
      </c>
      <c r="K304" s="6">
        <v>4.2000000000000003E-2</v>
      </c>
      <c r="L304" s="6"/>
      <c r="M304" s="6"/>
      <c r="N304" s="6"/>
      <c r="O304" s="6"/>
    </row>
    <row r="305" spans="1:15" x14ac:dyDescent="0.25">
      <c r="A305" s="3" t="s">
        <v>94</v>
      </c>
      <c r="B305" s="4" t="s">
        <v>95</v>
      </c>
      <c r="C305" s="4" t="s">
        <v>96</v>
      </c>
      <c r="D305" s="8" t="s">
        <v>97</v>
      </c>
      <c r="E305" s="3" t="s">
        <v>20</v>
      </c>
      <c r="F305" s="3" t="s">
        <v>11</v>
      </c>
      <c r="G305" s="6">
        <v>0.125</v>
      </c>
      <c r="H305" s="6">
        <v>8.5999999999999993E-2</v>
      </c>
      <c r="I305" s="6">
        <v>7.6999999999999999E-2</v>
      </c>
      <c r="J305" s="6">
        <v>7.2000000000000008E-2</v>
      </c>
      <c r="K305" s="6">
        <v>7.0000000000000007E-2</v>
      </c>
      <c r="L305" s="6"/>
      <c r="M305" s="6"/>
      <c r="N305" s="6"/>
      <c r="O305" s="6"/>
    </row>
    <row r="306" spans="1:15" x14ac:dyDescent="0.25">
      <c r="A306" s="3" t="s">
        <v>94</v>
      </c>
      <c r="B306" s="4" t="s">
        <v>95</v>
      </c>
      <c r="C306" s="4" t="s">
        <v>96</v>
      </c>
      <c r="D306" s="8" t="s">
        <v>97</v>
      </c>
      <c r="E306" s="3" t="s">
        <v>20</v>
      </c>
      <c r="F306" s="3" t="s">
        <v>12</v>
      </c>
      <c r="G306" s="6">
        <v>-5.8000000000000003E-2</v>
      </c>
      <c r="H306" s="6">
        <v>-0.05</v>
      </c>
      <c r="I306" s="6">
        <v>-4.2999999999999997E-2</v>
      </c>
      <c r="J306" s="6">
        <v>-3.5999999999999997E-2</v>
      </c>
      <c r="K306" s="6">
        <v>-2.9000000000000001E-2</v>
      </c>
      <c r="L306" s="6"/>
      <c r="M306" s="6"/>
      <c r="N306" s="6"/>
      <c r="O306" s="6"/>
    </row>
    <row r="307" spans="1:15" x14ac:dyDescent="0.25">
      <c r="A307" s="3" t="s">
        <v>94</v>
      </c>
      <c r="B307" s="4" t="s">
        <v>95</v>
      </c>
      <c r="C307" s="4" t="s">
        <v>96</v>
      </c>
      <c r="D307" s="8" t="s">
        <v>97</v>
      </c>
      <c r="E307" s="3" t="s">
        <v>20</v>
      </c>
      <c r="F307" s="3" t="s">
        <v>13</v>
      </c>
      <c r="G307" s="6">
        <v>0.53400000000000003</v>
      </c>
      <c r="H307" s="6">
        <v>0.54500000000000004</v>
      </c>
      <c r="I307" s="6">
        <v>0.55700000000000005</v>
      </c>
      <c r="J307" s="6">
        <v>0.56200000000000006</v>
      </c>
      <c r="K307" s="6">
        <v>0.56100000000000005</v>
      </c>
      <c r="L307" s="6"/>
      <c r="M307" s="6"/>
      <c r="N307" s="6"/>
      <c r="O307" s="6"/>
    </row>
    <row r="308" spans="1:15" x14ac:dyDescent="0.25">
      <c r="A308" s="3" t="s">
        <v>94</v>
      </c>
      <c r="B308" s="4" t="s">
        <v>95</v>
      </c>
      <c r="C308" s="4" t="s">
        <v>96</v>
      </c>
      <c r="D308" s="8" t="s">
        <v>97</v>
      </c>
      <c r="E308" s="3" t="s">
        <v>20</v>
      </c>
      <c r="F308" s="3" t="s">
        <v>29</v>
      </c>
      <c r="G308" s="6">
        <v>0.35099999999999998</v>
      </c>
      <c r="H308" s="6">
        <v>0.35699999999999998</v>
      </c>
      <c r="I308" s="6">
        <v>0.34200000000000003</v>
      </c>
      <c r="J308" s="6">
        <v>0.34</v>
      </c>
      <c r="K308" s="6">
        <v>0.33700000000000002</v>
      </c>
      <c r="L308" s="6"/>
      <c r="M308" s="6"/>
      <c r="N308" s="6"/>
      <c r="O308" s="6"/>
    </row>
    <row r="309" spans="1:15" x14ac:dyDescent="0.25">
      <c r="A309" s="3" t="s">
        <v>94</v>
      </c>
      <c r="B309" s="4" t="s">
        <v>95</v>
      </c>
      <c r="C309" s="4" t="s">
        <v>96</v>
      </c>
      <c r="D309" s="8" t="s">
        <v>97</v>
      </c>
      <c r="E309" s="3" t="s">
        <v>20</v>
      </c>
      <c r="F309" s="3" t="s">
        <v>15</v>
      </c>
      <c r="G309" s="6">
        <v>0.39900000000000002</v>
      </c>
      <c r="H309" s="6">
        <v>0.39500000000000002</v>
      </c>
      <c r="I309" s="6">
        <v>0.37</v>
      </c>
      <c r="J309" s="6">
        <v>0.36099999999999999</v>
      </c>
      <c r="K309" s="6">
        <v>0.35199999999999998</v>
      </c>
      <c r="L309" s="6"/>
      <c r="M309" s="6"/>
      <c r="N309" s="6"/>
      <c r="O309" s="6"/>
    </row>
    <row r="310" spans="1:15" x14ac:dyDescent="0.25">
      <c r="A310" s="3" t="s">
        <v>94</v>
      </c>
      <c r="B310" s="4" t="s">
        <v>95</v>
      </c>
      <c r="C310" s="4" t="s">
        <v>96</v>
      </c>
      <c r="D310" s="8" t="s">
        <v>97</v>
      </c>
      <c r="E310" s="3" t="s">
        <v>20</v>
      </c>
      <c r="F310" s="3" t="s">
        <v>16</v>
      </c>
      <c r="G310" s="6">
        <v>4.7E-2</v>
      </c>
      <c r="H310" s="6">
        <v>7.4999999999999997E-2</v>
      </c>
      <c r="I310" s="6">
        <v>9.0000000000000011E-3</v>
      </c>
      <c r="J310" s="6">
        <v>4.5999999999999999E-2</v>
      </c>
      <c r="K310" s="6">
        <v>4.2999999999999997E-2</v>
      </c>
      <c r="L310" s="6"/>
      <c r="M310" s="6"/>
      <c r="N310" s="6"/>
      <c r="O310" s="6"/>
    </row>
    <row r="311" spans="1:15" x14ac:dyDescent="0.25">
      <c r="A311" s="3" t="s">
        <v>94</v>
      </c>
      <c r="B311" s="4" t="s">
        <v>95</v>
      </c>
      <c r="C311" s="4" t="s">
        <v>96</v>
      </c>
      <c r="D311" s="8" t="s">
        <v>97</v>
      </c>
      <c r="E311" s="3" t="s">
        <v>20</v>
      </c>
      <c r="F311" s="3" t="s">
        <v>17</v>
      </c>
      <c r="G311" s="6">
        <v>3.3000000000000002E-2</v>
      </c>
      <c r="H311" s="6">
        <v>3.7999999999999999E-2</v>
      </c>
      <c r="I311" s="6">
        <v>3.1E-2</v>
      </c>
      <c r="J311" s="6">
        <v>3.1E-2</v>
      </c>
      <c r="K311" s="6">
        <v>3.2000000000000001E-2</v>
      </c>
      <c r="L311" s="6"/>
      <c r="M311" s="6"/>
      <c r="N311" s="6"/>
      <c r="O311" s="6"/>
    </row>
    <row r="312" spans="1:15" x14ac:dyDescent="0.25">
      <c r="A312" s="3" t="s">
        <v>94</v>
      </c>
      <c r="B312" s="4" t="s">
        <v>95</v>
      </c>
      <c r="C312" s="4" t="s">
        <v>96</v>
      </c>
      <c r="D312" s="8" t="s">
        <v>97</v>
      </c>
      <c r="E312" s="3" t="s">
        <v>20</v>
      </c>
      <c r="F312" s="3" t="s">
        <v>18</v>
      </c>
      <c r="G312" s="6">
        <v>5.0000000000000001E-3</v>
      </c>
      <c r="H312" s="6">
        <v>-1E-3</v>
      </c>
      <c r="I312" s="6">
        <v>-4.0000000000000001E-3</v>
      </c>
      <c r="J312" s="6">
        <v>-4.0000000000000001E-3</v>
      </c>
      <c r="K312" s="6">
        <v>-8.0000000000000002E-3</v>
      </c>
      <c r="L312" s="6"/>
      <c r="M312" s="6"/>
      <c r="N312" s="6"/>
      <c r="O312" s="6"/>
    </row>
    <row r="313" spans="1:15" x14ac:dyDescent="0.25">
      <c r="A313" s="3" t="s">
        <v>94</v>
      </c>
      <c r="B313" s="4" t="s">
        <v>95</v>
      </c>
      <c r="C313" s="4" t="s">
        <v>96</v>
      </c>
      <c r="D313" s="8" t="s">
        <v>97</v>
      </c>
      <c r="E313" s="3" t="s">
        <v>20</v>
      </c>
      <c r="F313" s="3" t="s">
        <v>24</v>
      </c>
      <c r="G313" s="6">
        <v>2.9000000000000001E-2</v>
      </c>
      <c r="H313" s="6">
        <v>0.03</v>
      </c>
      <c r="I313" s="6">
        <v>3.1E-2</v>
      </c>
      <c r="J313" s="6">
        <v>3.1E-2</v>
      </c>
      <c r="K313" s="6">
        <v>3.1E-2</v>
      </c>
      <c r="L313" s="6"/>
      <c r="M313" s="6"/>
      <c r="N313" s="6"/>
      <c r="O313" s="6"/>
    </row>
    <row r="314" spans="1:15" x14ac:dyDescent="0.25">
      <c r="A314" s="3" t="s">
        <v>94</v>
      </c>
      <c r="B314" s="4" t="s">
        <v>95</v>
      </c>
      <c r="C314" s="4" t="s">
        <v>96</v>
      </c>
      <c r="D314" s="8" t="s">
        <v>97</v>
      </c>
      <c r="E314" s="3" t="s">
        <v>20</v>
      </c>
      <c r="F314" s="3" t="s">
        <v>25</v>
      </c>
      <c r="G314" s="6">
        <v>6.0999999999999999E-2</v>
      </c>
      <c r="H314" s="6">
        <v>5.7000000000000002E-2</v>
      </c>
      <c r="I314" s="6">
        <v>3.5000000000000003E-2</v>
      </c>
      <c r="J314" s="6">
        <v>0.02</v>
      </c>
      <c r="K314" s="6">
        <v>2.4E-2</v>
      </c>
      <c r="L314" s="6"/>
      <c r="M314" s="6"/>
      <c r="N314" s="6"/>
      <c r="O314" s="6"/>
    </row>
    <row r="315" spans="1:15" x14ac:dyDescent="0.25">
      <c r="A315" s="3" t="s">
        <v>94</v>
      </c>
      <c r="B315" s="4" t="s">
        <v>95</v>
      </c>
      <c r="C315" s="4" t="s">
        <v>96</v>
      </c>
      <c r="D315" s="8" t="s">
        <v>97</v>
      </c>
      <c r="E315" s="3" t="s">
        <v>20</v>
      </c>
      <c r="F315" s="3" t="s">
        <v>19</v>
      </c>
      <c r="G315" s="6">
        <v>0.01</v>
      </c>
      <c r="H315" s="6">
        <v>1.2E-2</v>
      </c>
      <c r="I315" s="6">
        <v>1.4999999999999999E-2</v>
      </c>
      <c r="J315" s="6">
        <v>1.4999999999999999E-2</v>
      </c>
      <c r="K315" s="6">
        <v>1.4E-2</v>
      </c>
      <c r="L315" s="6"/>
      <c r="M315" s="6"/>
      <c r="N315" s="6"/>
      <c r="O315" s="6"/>
    </row>
    <row r="316" spans="1:15" x14ac:dyDescent="0.25">
      <c r="A316" s="3" t="s">
        <v>98</v>
      </c>
      <c r="B316" s="4" t="s">
        <v>99</v>
      </c>
      <c r="C316" s="4" t="s">
        <v>100</v>
      </c>
      <c r="D316" s="5">
        <v>44994</v>
      </c>
      <c r="E316" s="3" t="s">
        <v>9</v>
      </c>
      <c r="F316" s="3" t="s">
        <v>10</v>
      </c>
      <c r="G316" s="6">
        <v>4.4999999999999998E-2</v>
      </c>
      <c r="H316" s="6">
        <v>1.6E-2</v>
      </c>
      <c r="I316" s="6">
        <v>1.4E-2</v>
      </c>
      <c r="J316" s="6">
        <v>1.0999999999999999E-2</v>
      </c>
      <c r="K316" s="6">
        <v>1.0999999999999999E-2</v>
      </c>
      <c r="L316" s="6">
        <v>1.0999999999999999E-2</v>
      </c>
      <c r="M316" s="6">
        <v>0.01</v>
      </c>
      <c r="N316" s="6">
        <v>0.01</v>
      </c>
      <c r="O316" s="6">
        <v>0.01</v>
      </c>
    </row>
    <row r="317" spans="1:15" x14ac:dyDescent="0.25">
      <c r="A317" s="3" t="s">
        <v>98</v>
      </c>
      <c r="B317" s="4" t="s">
        <v>99</v>
      </c>
      <c r="C317" s="4" t="s">
        <v>100</v>
      </c>
      <c r="D317" s="5">
        <v>44994</v>
      </c>
      <c r="E317" s="3" t="s">
        <v>9</v>
      </c>
      <c r="F317" s="3" t="s">
        <v>11</v>
      </c>
      <c r="G317" s="6">
        <v>0.101471201873905</v>
      </c>
      <c r="H317" s="6">
        <v>7.9012234970031694E-2</v>
      </c>
      <c r="I317" s="6">
        <v>4.4419881053147293E-2</v>
      </c>
      <c r="J317" s="6">
        <v>3.9678443765660799E-2</v>
      </c>
      <c r="K317" s="6">
        <v>3.81393806902912E-2</v>
      </c>
      <c r="L317" s="6">
        <v>3.6125121708025801E-2</v>
      </c>
      <c r="M317" s="6"/>
      <c r="N317" s="6"/>
      <c r="O317" s="6"/>
    </row>
    <row r="318" spans="1:15" x14ac:dyDescent="0.25">
      <c r="A318" s="3" t="s">
        <v>98</v>
      </c>
      <c r="B318" s="4" t="s">
        <v>99</v>
      </c>
      <c r="C318" s="4" t="s">
        <v>100</v>
      </c>
      <c r="D318" s="5">
        <v>44994</v>
      </c>
      <c r="E318" s="3" t="s">
        <v>9</v>
      </c>
      <c r="F318" s="3" t="s">
        <v>12</v>
      </c>
      <c r="G318" s="6">
        <v>-7.0851748485328001E-3</v>
      </c>
      <c r="H318" s="6">
        <v>-3.04890557972003E-2</v>
      </c>
      <c r="I318" s="6">
        <v>-2.6011137722022699E-2</v>
      </c>
      <c r="J318" s="6">
        <v>-2.62558775921507E-2</v>
      </c>
      <c r="K318" s="6">
        <v>-2.7625222429910799E-2</v>
      </c>
      <c r="L318" s="6">
        <v>-3.1588169514769199E-2</v>
      </c>
      <c r="M318" s="6">
        <v>-3.38323282685392E-2</v>
      </c>
      <c r="N318" s="6">
        <v>-3.5257141878227899E-2</v>
      </c>
      <c r="O318" s="6">
        <v>-3.6233789875543702E-2</v>
      </c>
    </row>
    <row r="319" spans="1:15" x14ac:dyDescent="0.25">
      <c r="A319" s="3" t="s">
        <v>98</v>
      </c>
      <c r="B319" s="4" t="s">
        <v>99</v>
      </c>
      <c r="C319" s="4" t="s">
        <v>100</v>
      </c>
      <c r="D319" s="5">
        <v>44994</v>
      </c>
      <c r="E319" s="3" t="s">
        <v>9</v>
      </c>
      <c r="F319" s="3" t="s">
        <v>13</v>
      </c>
      <c r="G319" s="6">
        <v>0.49320967648337299</v>
      </c>
      <c r="H319" s="6">
        <v>0.484009918462317</v>
      </c>
      <c r="I319" s="6">
        <v>0.48734069274017999</v>
      </c>
      <c r="J319" s="6">
        <v>0.49786226664917399</v>
      </c>
      <c r="K319" s="6">
        <v>0.51004847679763299</v>
      </c>
      <c r="L319" s="6">
        <v>0.52653497545425498</v>
      </c>
      <c r="M319" s="6">
        <v>0.54454566291436002</v>
      </c>
      <c r="N319" s="6">
        <v>0.56363333599623799</v>
      </c>
      <c r="O319" s="6">
        <v>0.58340651991931602</v>
      </c>
    </row>
    <row r="320" spans="1:15" x14ac:dyDescent="0.25">
      <c r="A320" s="3" t="s">
        <v>98</v>
      </c>
      <c r="B320" s="4" t="s">
        <v>99</v>
      </c>
      <c r="C320" s="4" t="s">
        <v>100</v>
      </c>
      <c r="D320" s="5">
        <v>44994</v>
      </c>
      <c r="E320" s="3" t="s">
        <v>9</v>
      </c>
      <c r="F320" s="3" t="s">
        <v>14</v>
      </c>
      <c r="G320" s="6">
        <v>0.39096301136094902</v>
      </c>
      <c r="H320" s="6">
        <v>0.382812296914954</v>
      </c>
      <c r="I320" s="6">
        <v>0.38149557471550211</v>
      </c>
      <c r="J320" s="6">
        <v>0.38837254931833198</v>
      </c>
      <c r="K320" s="6">
        <v>0.39147021796416598</v>
      </c>
      <c r="L320" s="6">
        <v>0.39241421468626297</v>
      </c>
      <c r="M320" s="6"/>
      <c r="N320" s="6"/>
      <c r="O320" s="6"/>
    </row>
    <row r="321" spans="1:15" x14ac:dyDescent="0.25">
      <c r="A321" s="3" t="s">
        <v>98</v>
      </c>
      <c r="B321" s="4" t="s">
        <v>99</v>
      </c>
      <c r="C321" s="4" t="s">
        <v>100</v>
      </c>
      <c r="D321" s="5">
        <v>44994</v>
      </c>
      <c r="E321" s="3" t="s">
        <v>9</v>
      </c>
      <c r="F321" s="3" t="s">
        <v>15</v>
      </c>
      <c r="G321" s="6">
        <v>0.44535691326507798</v>
      </c>
      <c r="H321" s="6">
        <v>0.452298448745307</v>
      </c>
      <c r="I321" s="6">
        <v>0.44403945900958502</v>
      </c>
      <c r="J321" s="6">
        <v>0.44977452632033099</v>
      </c>
      <c r="K321" s="6">
        <v>0.45330746707566899</v>
      </c>
      <c r="L321" s="6">
        <v>0.45707853054643011</v>
      </c>
      <c r="M321" s="6"/>
      <c r="N321" s="6"/>
      <c r="O321" s="6"/>
    </row>
    <row r="322" spans="1:15" x14ac:dyDescent="0.25">
      <c r="A322" s="3" t="s">
        <v>98</v>
      </c>
      <c r="B322" s="4" t="s">
        <v>99</v>
      </c>
      <c r="C322" s="4" t="s">
        <v>100</v>
      </c>
      <c r="D322" s="5">
        <v>44994</v>
      </c>
      <c r="E322" s="3" t="s">
        <v>9</v>
      </c>
      <c r="F322" s="3" t="s">
        <v>16</v>
      </c>
      <c r="G322" s="6">
        <v>4.3701122071905997E-2</v>
      </c>
      <c r="H322" s="6">
        <v>9.5830210597111651E-2</v>
      </c>
      <c r="I322" s="6">
        <v>2.5348727700022819E-2</v>
      </c>
      <c r="J322" s="6">
        <v>5.3106587899129962E-2</v>
      </c>
      <c r="K322" s="6">
        <v>4.629387747286768E-2</v>
      </c>
      <c r="L322" s="6">
        <v>4.4744643514748467E-2</v>
      </c>
      <c r="M322" s="6"/>
      <c r="N322" s="6"/>
      <c r="O322" s="6"/>
    </row>
    <row r="323" spans="1:15" x14ac:dyDescent="0.25">
      <c r="A323" s="3" t="s">
        <v>98</v>
      </c>
      <c r="B323" s="4" t="s">
        <v>99</v>
      </c>
      <c r="C323" s="4" t="s">
        <v>100</v>
      </c>
      <c r="D323" s="5">
        <v>44994</v>
      </c>
      <c r="E323" s="3" t="s">
        <v>9</v>
      </c>
      <c r="F323" s="3" t="s">
        <v>17</v>
      </c>
      <c r="G323" s="6">
        <v>3.3347939036048532E-2</v>
      </c>
      <c r="H323" s="6">
        <v>3.3579688754997283E-2</v>
      </c>
      <c r="I323" s="6">
        <v>3.4571775462098088E-2</v>
      </c>
      <c r="J323" s="6">
        <v>3.6281869589687141E-2</v>
      </c>
      <c r="K323" s="6">
        <v>3.6548226282785007E-2</v>
      </c>
      <c r="L323" s="6">
        <v>3.6248377740024769E-2</v>
      </c>
      <c r="M323" s="6"/>
      <c r="N323" s="6"/>
      <c r="O323" s="6"/>
    </row>
    <row r="324" spans="1:15" x14ac:dyDescent="0.25">
      <c r="A324" s="3" t="s">
        <v>98</v>
      </c>
      <c r="B324" s="4" t="s">
        <v>99</v>
      </c>
      <c r="C324" s="4" t="s">
        <v>100</v>
      </c>
      <c r="D324" s="5">
        <v>44994</v>
      </c>
      <c r="E324" s="3" t="s">
        <v>9</v>
      </c>
      <c r="F324" s="3" t="s">
        <v>18</v>
      </c>
      <c r="G324" s="6">
        <v>3.5999999999999997E-2</v>
      </c>
      <c r="H324" s="6">
        <v>2.5999999999999999E-2</v>
      </c>
      <c r="I324" s="6">
        <v>1.9E-2</v>
      </c>
      <c r="J324" s="6">
        <v>1.2999999999999999E-2</v>
      </c>
      <c r="K324" s="6">
        <v>8.0000000000000002E-3</v>
      </c>
      <c r="L324" s="6">
        <v>6.0000000000000001E-3</v>
      </c>
      <c r="M324" s="6">
        <v>3.0000000000000001E-3</v>
      </c>
      <c r="N324" s="6">
        <v>2E-3</v>
      </c>
      <c r="O324" s="6">
        <v>2E-3</v>
      </c>
    </row>
    <row r="325" spans="1:15" x14ac:dyDescent="0.25">
      <c r="A325" s="3" t="s">
        <v>98</v>
      </c>
      <c r="B325" s="4" t="s">
        <v>99</v>
      </c>
      <c r="C325" s="4" t="s">
        <v>100</v>
      </c>
      <c r="D325" s="5">
        <v>44994</v>
      </c>
      <c r="E325" s="3" t="s">
        <v>9</v>
      </c>
      <c r="F325" s="3" t="s">
        <v>24</v>
      </c>
      <c r="G325" s="6">
        <v>3.5000000000000003E-2</v>
      </c>
      <c r="H325" s="6">
        <v>3.9E-2</v>
      </c>
      <c r="I325" s="6">
        <v>4.0999999999999988E-2</v>
      </c>
      <c r="J325" s="6">
        <v>4.2000000000000003E-2</v>
      </c>
      <c r="K325" s="6">
        <v>4.3999999999999997E-2</v>
      </c>
      <c r="L325" s="6">
        <v>4.5999999999999999E-2</v>
      </c>
      <c r="M325" s="6">
        <v>4.8000000000000001E-2</v>
      </c>
      <c r="N325" s="6">
        <v>0.05</v>
      </c>
      <c r="O325" s="6">
        <v>5.0999999999999997E-2</v>
      </c>
    </row>
    <row r="326" spans="1:15" x14ac:dyDescent="0.25">
      <c r="A326" s="3" t="s">
        <v>98</v>
      </c>
      <c r="B326" s="4" t="s">
        <v>99</v>
      </c>
      <c r="C326" s="4" t="s">
        <v>100</v>
      </c>
      <c r="D326" s="5">
        <v>44994</v>
      </c>
      <c r="E326" s="3" t="s">
        <v>9</v>
      </c>
      <c r="F326" s="3" t="s">
        <v>25</v>
      </c>
      <c r="G326" s="6">
        <v>0.11600000000000001</v>
      </c>
      <c r="H326" s="6">
        <v>2.9000000000000001E-2</v>
      </c>
      <c r="I326" s="6">
        <v>3.2000000000000001E-2</v>
      </c>
      <c r="J326" s="6">
        <v>2.1999999999999999E-2</v>
      </c>
      <c r="K326" s="6">
        <v>2.1999999999999999E-2</v>
      </c>
      <c r="L326" s="6">
        <v>2.3E-2</v>
      </c>
      <c r="M326" s="6"/>
      <c r="N326" s="6"/>
      <c r="O326" s="6"/>
    </row>
    <row r="327" spans="1:15" x14ac:dyDescent="0.25">
      <c r="A327" s="3" t="s">
        <v>98</v>
      </c>
      <c r="B327" s="4" t="s">
        <v>99</v>
      </c>
      <c r="C327" s="4" t="s">
        <v>100</v>
      </c>
      <c r="D327" s="5">
        <v>44994</v>
      </c>
      <c r="E327" s="3" t="s">
        <v>9</v>
      </c>
      <c r="F327" s="3" t="s">
        <v>19</v>
      </c>
      <c r="G327" s="6">
        <v>4.7196697051121199E-3</v>
      </c>
      <c r="H327" s="6">
        <v>6.2038150288880704E-3</v>
      </c>
      <c r="I327" s="6">
        <v>6.5956219679196007E-3</v>
      </c>
      <c r="J327" s="6">
        <v>7.3799645459227204E-3</v>
      </c>
      <c r="K327" s="6">
        <v>8.2845183297119204E-3</v>
      </c>
      <c r="L327" s="6">
        <v>9.2837966397427401E-3</v>
      </c>
      <c r="M327" s="6">
        <v>1.0301847379046899E-2</v>
      </c>
      <c r="N327" s="6">
        <v>1.1399066071111999E-2</v>
      </c>
      <c r="O327" s="6">
        <v>1.24421761912631E-2</v>
      </c>
    </row>
    <row r="328" spans="1:15" x14ac:dyDescent="0.25">
      <c r="A328" s="3" t="s">
        <v>101</v>
      </c>
      <c r="B328" s="4" t="s">
        <v>102</v>
      </c>
      <c r="C328" s="4" t="s">
        <v>103</v>
      </c>
      <c r="D328" s="5">
        <v>44988</v>
      </c>
      <c r="E328" s="3" t="s">
        <v>9</v>
      </c>
      <c r="F328" s="3" t="s">
        <v>10</v>
      </c>
      <c r="G328" s="6">
        <v>6.7000000000000004E-2</v>
      </c>
      <c r="H328" s="6">
        <v>1.2E-2</v>
      </c>
      <c r="I328" s="6">
        <v>1.7999999999999999E-2</v>
      </c>
      <c r="J328" s="6">
        <v>0.02</v>
      </c>
      <c r="K328" s="6">
        <v>1.7000000000000001E-2</v>
      </c>
      <c r="L328" s="6">
        <v>1.7000000000000001E-2</v>
      </c>
      <c r="M328" s="6"/>
      <c r="N328" s="6"/>
      <c r="O328" s="6"/>
    </row>
    <row r="329" spans="1:15" x14ac:dyDescent="0.25">
      <c r="A329" s="3" t="s">
        <v>101</v>
      </c>
      <c r="B329" s="4" t="s">
        <v>102</v>
      </c>
      <c r="C329" s="4" t="s">
        <v>103</v>
      </c>
      <c r="D329" s="5">
        <v>44988</v>
      </c>
      <c r="E329" s="3" t="s">
        <v>9</v>
      </c>
      <c r="F329" s="3" t="s">
        <v>11</v>
      </c>
      <c r="G329" s="6">
        <v>0.115</v>
      </c>
      <c r="H329" s="6">
        <v>5.4000000000000013E-2</v>
      </c>
      <c r="I329" s="6">
        <v>4.3999999999999997E-2</v>
      </c>
      <c r="J329" s="6">
        <v>4.2999999999999997E-2</v>
      </c>
      <c r="K329" s="6">
        <v>3.9E-2</v>
      </c>
      <c r="L329" s="6">
        <v>3.7000000000000012E-2</v>
      </c>
      <c r="M329" s="6"/>
      <c r="N329" s="6"/>
      <c r="O329" s="6"/>
    </row>
    <row r="330" spans="1:15" x14ac:dyDescent="0.25">
      <c r="A330" s="3" t="s">
        <v>101</v>
      </c>
      <c r="B330" s="4" t="s">
        <v>102</v>
      </c>
      <c r="C330" s="4" t="s">
        <v>103</v>
      </c>
      <c r="D330" s="5">
        <v>44988</v>
      </c>
      <c r="E330" s="3" t="s">
        <v>9</v>
      </c>
      <c r="F330" s="3" t="s">
        <v>12</v>
      </c>
      <c r="G330" s="6">
        <v>-4.0000000000000001E-3</v>
      </c>
      <c r="H330" s="6">
        <v>-6.0000000000000001E-3</v>
      </c>
      <c r="I330" s="6">
        <v>-1E-3</v>
      </c>
      <c r="J330" s="6">
        <v>1E-3</v>
      </c>
      <c r="K330" s="6">
        <v>0</v>
      </c>
      <c r="L330" s="6">
        <v>0</v>
      </c>
      <c r="M330" s="6"/>
      <c r="N330" s="6"/>
      <c r="O330" s="6"/>
    </row>
    <row r="331" spans="1:15" x14ac:dyDescent="0.25">
      <c r="A331" s="3" t="s">
        <v>101</v>
      </c>
      <c r="B331" s="4" t="s">
        <v>102</v>
      </c>
      <c r="C331" s="4" t="s">
        <v>103</v>
      </c>
      <c r="D331" s="5">
        <v>44988</v>
      </c>
      <c r="E331" s="3" t="s">
        <v>9</v>
      </c>
      <c r="F331" s="3" t="s">
        <v>13</v>
      </c>
      <c r="G331" s="6">
        <v>1.139</v>
      </c>
      <c r="H331" s="6">
        <v>1.0920000000000001</v>
      </c>
      <c r="I331" s="6">
        <v>1.0529999999999999</v>
      </c>
      <c r="J331" s="6">
        <v>1.0189999999999999</v>
      </c>
      <c r="K331" s="6">
        <v>0.98799999999999999</v>
      </c>
      <c r="L331" s="6">
        <v>0.95900000000000007</v>
      </c>
      <c r="M331" s="6"/>
      <c r="N331" s="6"/>
      <c r="O331" s="6"/>
    </row>
    <row r="332" spans="1:15" x14ac:dyDescent="0.25">
      <c r="A332" s="3" t="s">
        <v>101</v>
      </c>
      <c r="B332" s="4" t="s">
        <v>102</v>
      </c>
      <c r="C332" s="4" t="s">
        <v>103</v>
      </c>
      <c r="D332" s="5">
        <v>44988</v>
      </c>
      <c r="E332" s="3" t="s">
        <v>9</v>
      </c>
      <c r="F332" s="3" t="s">
        <v>14</v>
      </c>
      <c r="G332" s="6">
        <v>0.44400000000000001</v>
      </c>
      <c r="H332" s="6">
        <v>0.44400000000000001</v>
      </c>
      <c r="I332" s="6">
        <v>0.44400000000000001</v>
      </c>
      <c r="J332" s="6">
        <v>0.44299999999999989</v>
      </c>
      <c r="K332" s="6">
        <v>0.43700000000000011</v>
      </c>
      <c r="L332" s="6">
        <v>0.434</v>
      </c>
      <c r="M332" s="6"/>
      <c r="N332" s="6"/>
      <c r="O332" s="6"/>
    </row>
    <row r="333" spans="1:15" x14ac:dyDescent="0.25">
      <c r="A333" s="3" t="s">
        <v>101</v>
      </c>
      <c r="B333" s="4" t="s">
        <v>102</v>
      </c>
      <c r="C333" s="4" t="s">
        <v>103</v>
      </c>
      <c r="D333" s="5">
        <v>44988</v>
      </c>
      <c r="E333" s="3" t="s">
        <v>9</v>
      </c>
      <c r="F333" s="3" t="s">
        <v>15</v>
      </c>
      <c r="G333" s="6">
        <v>0.42799999999999999</v>
      </c>
      <c r="H333" s="6">
        <v>0.42799999999999999</v>
      </c>
      <c r="I333" s="6">
        <v>0.42199999999999999</v>
      </c>
      <c r="J333" s="6">
        <v>0.41799999999999998</v>
      </c>
      <c r="K333" s="6">
        <v>0.41199999999999998</v>
      </c>
      <c r="L333" s="6">
        <v>0.41</v>
      </c>
      <c r="M333" s="6"/>
      <c r="N333" s="6"/>
      <c r="O333" s="6"/>
    </row>
    <row r="334" spans="1:15" x14ac:dyDescent="0.25">
      <c r="A334" s="3" t="s">
        <v>101</v>
      </c>
      <c r="B334" s="4" t="s">
        <v>102</v>
      </c>
      <c r="C334" s="4" t="s">
        <v>103</v>
      </c>
      <c r="D334" s="5">
        <v>44988</v>
      </c>
      <c r="E334" s="3" t="s">
        <v>9</v>
      </c>
      <c r="F334" s="3" t="s">
        <v>16</v>
      </c>
      <c r="G334" s="6">
        <v>5.1999999999999998E-2</v>
      </c>
      <c r="H334" s="6">
        <v>6.0999999999999999E-2</v>
      </c>
      <c r="I334" s="6">
        <v>0.03</v>
      </c>
      <c r="J334" s="6">
        <v>3.4000000000000002E-2</v>
      </c>
      <c r="K334" s="6">
        <v>2.4E-2</v>
      </c>
      <c r="L334" s="6">
        <v>3.1E-2</v>
      </c>
      <c r="M334" s="6"/>
      <c r="N334" s="6"/>
      <c r="O334" s="6"/>
    </row>
    <row r="335" spans="1:15" x14ac:dyDescent="0.25">
      <c r="A335" s="3" t="s">
        <v>101</v>
      </c>
      <c r="B335" s="4" t="s">
        <v>102</v>
      </c>
      <c r="C335" s="4" t="s">
        <v>103</v>
      </c>
      <c r="D335" s="5">
        <v>44988</v>
      </c>
      <c r="E335" s="3" t="s">
        <v>9</v>
      </c>
      <c r="F335" s="3" t="s">
        <v>17</v>
      </c>
      <c r="G335" s="6">
        <v>2.5000000000000001E-2</v>
      </c>
      <c r="H335" s="6">
        <v>3.4000000000000002E-2</v>
      </c>
      <c r="I335" s="6">
        <v>3.5000000000000003E-2</v>
      </c>
      <c r="J335" s="6">
        <v>3.5999999999999997E-2</v>
      </c>
      <c r="K335" s="6">
        <v>3.4000000000000002E-2</v>
      </c>
      <c r="L335" s="6">
        <v>3.4000000000000002E-2</v>
      </c>
      <c r="M335" s="6"/>
      <c r="N335" s="6"/>
      <c r="O335" s="6"/>
    </row>
    <row r="336" spans="1:15" x14ac:dyDescent="0.25">
      <c r="A336" s="3" t="s">
        <v>101</v>
      </c>
      <c r="B336" s="4" t="s">
        <v>102</v>
      </c>
      <c r="C336" s="4" t="s">
        <v>103</v>
      </c>
      <c r="D336" s="5">
        <v>44988</v>
      </c>
      <c r="E336" s="3" t="s">
        <v>9</v>
      </c>
      <c r="F336" s="3" t="s">
        <v>18</v>
      </c>
      <c r="G336" s="6">
        <v>1.4E-2</v>
      </c>
      <c r="H336" s="6">
        <v>8.0000000000000002E-3</v>
      </c>
      <c r="I336" s="6">
        <v>5.0000000000000001E-3</v>
      </c>
      <c r="J336" s="6">
        <v>5.0000000000000001E-3</v>
      </c>
      <c r="K336" s="6">
        <v>4.0000000000000001E-3</v>
      </c>
      <c r="L336" s="6">
        <v>3.0000000000000001E-3</v>
      </c>
      <c r="M336" s="6"/>
      <c r="N336" s="6"/>
      <c r="O336" s="6"/>
    </row>
    <row r="337" spans="1:15" x14ac:dyDescent="0.25">
      <c r="A337" s="3" t="s">
        <v>101</v>
      </c>
      <c r="B337" s="4" t="s">
        <v>102</v>
      </c>
      <c r="C337" s="4" t="s">
        <v>103</v>
      </c>
      <c r="D337" s="5">
        <v>44988</v>
      </c>
      <c r="E337" s="3" t="s">
        <v>9</v>
      </c>
      <c r="F337" s="3" t="s">
        <v>24</v>
      </c>
      <c r="G337" s="6">
        <v>0.06</v>
      </c>
      <c r="H337" s="6">
        <v>6.4000000000000001E-2</v>
      </c>
      <c r="I337" s="6">
        <v>6.4000000000000001E-2</v>
      </c>
      <c r="J337" s="6">
        <v>6.0999999999999999E-2</v>
      </c>
      <c r="K337" s="6">
        <v>0.06</v>
      </c>
      <c r="L337" s="6">
        <v>5.8000000000000003E-2</v>
      </c>
      <c r="M337" s="6"/>
      <c r="N337" s="6"/>
      <c r="O337" s="6"/>
    </row>
    <row r="338" spans="1:15" x14ac:dyDescent="0.25">
      <c r="A338" s="3" t="s">
        <v>101</v>
      </c>
      <c r="B338" s="4" t="s">
        <v>102</v>
      </c>
      <c r="C338" s="4" t="s">
        <v>103</v>
      </c>
      <c r="D338" s="5">
        <v>44988</v>
      </c>
      <c r="E338" s="3" t="s">
        <v>9</v>
      </c>
      <c r="F338" s="3" t="s">
        <v>25</v>
      </c>
      <c r="G338" s="6">
        <v>8.1000000000000003E-2</v>
      </c>
      <c r="H338" s="6">
        <v>5.8999999999999997E-2</v>
      </c>
      <c r="I338" s="6">
        <v>3.1E-2</v>
      </c>
      <c r="J338" s="6">
        <v>2.3E-2</v>
      </c>
      <c r="K338" s="6">
        <v>2.1000000000000001E-2</v>
      </c>
      <c r="L338" s="6">
        <v>0.02</v>
      </c>
      <c r="M338" s="6"/>
      <c r="N338" s="6"/>
      <c r="O338" s="6"/>
    </row>
    <row r="339" spans="1:15" x14ac:dyDescent="0.25">
      <c r="A339" s="3" t="s">
        <v>101</v>
      </c>
      <c r="B339" s="4" t="s">
        <v>102</v>
      </c>
      <c r="C339" s="4" t="s">
        <v>103</v>
      </c>
      <c r="D339" s="5">
        <v>44988</v>
      </c>
      <c r="E339" s="3" t="s">
        <v>9</v>
      </c>
      <c r="F339" s="3" t="s">
        <v>19</v>
      </c>
      <c r="G339" s="6">
        <v>0.02</v>
      </c>
      <c r="H339" s="6">
        <v>2.1999999999999999E-2</v>
      </c>
      <c r="I339" s="6">
        <v>2.3E-2</v>
      </c>
      <c r="J339" s="6">
        <v>2.4E-2</v>
      </c>
      <c r="K339" s="6">
        <v>2.5000000000000001E-2</v>
      </c>
      <c r="L339" s="6">
        <v>2.4E-2</v>
      </c>
      <c r="M339" s="6"/>
      <c r="N339" s="6"/>
      <c r="O339" s="6"/>
    </row>
    <row r="340" spans="1:15" x14ac:dyDescent="0.25">
      <c r="A340" s="3" t="s">
        <v>101</v>
      </c>
      <c r="B340" s="4" t="s">
        <v>102</v>
      </c>
      <c r="C340" s="4" t="s">
        <v>103</v>
      </c>
      <c r="D340" s="5">
        <v>45030</v>
      </c>
      <c r="E340" s="3" t="s">
        <v>20</v>
      </c>
      <c r="F340" s="3" t="s">
        <v>10</v>
      </c>
      <c r="G340" s="6">
        <v>6.7000000000000004E-2</v>
      </c>
      <c r="H340" s="6">
        <v>1.7999999999999999E-2</v>
      </c>
      <c r="I340" s="6">
        <v>0.02</v>
      </c>
      <c r="J340" s="6">
        <v>0.02</v>
      </c>
      <c r="K340" s="6">
        <v>1.9E-2</v>
      </c>
      <c r="L340" s="6">
        <v>1.7999999999999999E-2</v>
      </c>
      <c r="M340" s="6"/>
      <c r="N340" s="6"/>
      <c r="O340" s="6"/>
    </row>
    <row r="341" spans="1:15" x14ac:dyDescent="0.25">
      <c r="A341" s="3" t="s">
        <v>101</v>
      </c>
      <c r="B341" s="4" t="s">
        <v>102</v>
      </c>
      <c r="C341" s="4" t="s">
        <v>103</v>
      </c>
      <c r="D341" s="5">
        <v>45030</v>
      </c>
      <c r="E341" s="3" t="s">
        <v>20</v>
      </c>
      <c r="F341" s="3" t="s">
        <v>11</v>
      </c>
      <c r="G341" s="6">
        <v>0.114</v>
      </c>
      <c r="H341" s="6">
        <v>7.4999999999999997E-2</v>
      </c>
      <c r="I341" s="6">
        <v>5.0999999999999997E-2</v>
      </c>
      <c r="J341" s="6">
        <v>4.4999999999999998E-2</v>
      </c>
      <c r="K341" s="6">
        <v>4.2000000000000003E-2</v>
      </c>
      <c r="L341" s="6">
        <v>0.04</v>
      </c>
      <c r="M341" s="6"/>
      <c r="N341" s="6"/>
      <c r="O341" s="6"/>
    </row>
    <row r="342" spans="1:15" x14ac:dyDescent="0.25">
      <c r="A342" s="3" t="s">
        <v>101</v>
      </c>
      <c r="B342" s="4" t="s">
        <v>102</v>
      </c>
      <c r="C342" s="4" t="s">
        <v>103</v>
      </c>
      <c r="D342" s="5">
        <v>45030</v>
      </c>
      <c r="E342" s="3" t="s">
        <v>20</v>
      </c>
      <c r="F342" s="3" t="s">
        <v>12</v>
      </c>
      <c r="G342" s="6">
        <v>-4.0000000000000001E-3</v>
      </c>
      <c r="H342" s="6">
        <v>-4.0000000000000001E-3</v>
      </c>
      <c r="I342" s="6">
        <v>-2E-3</v>
      </c>
      <c r="J342" s="6">
        <v>-1E-3</v>
      </c>
      <c r="K342" s="6">
        <v>0</v>
      </c>
      <c r="L342" s="6">
        <v>1E-3</v>
      </c>
      <c r="M342" s="6"/>
      <c r="N342" s="6"/>
      <c r="O342" s="6"/>
    </row>
    <row r="343" spans="1:15" x14ac:dyDescent="0.25">
      <c r="A343" s="3" t="s">
        <v>101</v>
      </c>
      <c r="B343" s="4" t="s">
        <v>102</v>
      </c>
      <c r="C343" s="4" t="s">
        <v>103</v>
      </c>
      <c r="D343" s="5">
        <v>45030</v>
      </c>
      <c r="E343" s="3" t="s">
        <v>20</v>
      </c>
      <c r="F343" s="3" t="s">
        <v>13</v>
      </c>
      <c r="G343" s="6">
        <v>1.139</v>
      </c>
      <c r="H343" s="6">
        <v>1.075</v>
      </c>
      <c r="I343" s="6">
        <v>1.08</v>
      </c>
      <c r="J343" s="6">
        <v>0.99199999999999999</v>
      </c>
      <c r="K343" s="6">
        <v>0.95599999999999996</v>
      </c>
      <c r="L343" s="6">
        <v>0.92</v>
      </c>
      <c r="M343" s="6"/>
      <c r="N343" s="6"/>
      <c r="O343" s="6"/>
    </row>
    <row r="344" spans="1:15" x14ac:dyDescent="0.25">
      <c r="A344" s="3" t="s">
        <v>101</v>
      </c>
      <c r="B344" s="4" t="s">
        <v>102</v>
      </c>
      <c r="C344" s="4" t="s">
        <v>103</v>
      </c>
      <c r="D344" s="5">
        <v>45030</v>
      </c>
      <c r="E344" s="3" t="s">
        <v>20</v>
      </c>
      <c r="F344" s="3" t="s">
        <v>29</v>
      </c>
      <c r="G344" s="6">
        <v>0.44400000000000001</v>
      </c>
      <c r="H344" s="6">
        <v>0.44400000000000001</v>
      </c>
      <c r="I344" s="6">
        <v>0.439</v>
      </c>
      <c r="J344" s="6">
        <v>0.43700000000000011</v>
      </c>
      <c r="K344" s="6">
        <v>0.433</v>
      </c>
      <c r="L344" s="6">
        <v>0.42199999999999999</v>
      </c>
      <c r="M344" s="6"/>
      <c r="N344" s="6"/>
      <c r="O344" s="6"/>
    </row>
    <row r="345" spans="1:15" x14ac:dyDescent="0.25">
      <c r="A345" s="3" t="s">
        <v>101</v>
      </c>
      <c r="B345" s="4" t="s">
        <v>102</v>
      </c>
      <c r="C345" s="4" t="s">
        <v>103</v>
      </c>
      <c r="D345" s="5">
        <v>45030</v>
      </c>
      <c r="E345" s="3" t="s">
        <v>20</v>
      </c>
      <c r="F345" s="3" t="s">
        <v>15</v>
      </c>
      <c r="G345" s="6">
        <v>0.42799999999999999</v>
      </c>
      <c r="H345" s="6">
        <v>0.42499999999999999</v>
      </c>
      <c r="I345" s="6">
        <v>0.41399999999999998</v>
      </c>
      <c r="J345" s="6">
        <v>0.41</v>
      </c>
      <c r="K345" s="6">
        <v>0.40500000000000003</v>
      </c>
      <c r="L345" s="6">
        <v>0.39300000000000002</v>
      </c>
      <c r="M345" s="6"/>
      <c r="N345" s="6"/>
      <c r="O345" s="6"/>
    </row>
    <row r="346" spans="1:15" x14ac:dyDescent="0.25">
      <c r="A346" s="3" t="s">
        <v>101</v>
      </c>
      <c r="B346" s="4" t="s">
        <v>102</v>
      </c>
      <c r="C346" s="4" t="s">
        <v>103</v>
      </c>
      <c r="D346" s="5">
        <v>45030</v>
      </c>
      <c r="E346" s="3" t="s">
        <v>20</v>
      </c>
      <c r="F346" s="3" t="s">
        <v>16</v>
      </c>
      <c r="G346" s="6">
        <v>5.1999999999999998E-2</v>
      </c>
      <c r="H346" s="6">
        <v>6.8000000000000005E-2</v>
      </c>
      <c r="I346" s="6">
        <v>2.3E-2</v>
      </c>
      <c r="J346" s="6">
        <v>3.4000000000000002E-2</v>
      </c>
      <c r="K346" s="6">
        <v>3.1E-2</v>
      </c>
      <c r="L346" s="6">
        <v>1.0999999999999999E-2</v>
      </c>
      <c r="M346" s="6"/>
      <c r="N346" s="6"/>
      <c r="O346" s="6"/>
    </row>
    <row r="347" spans="1:15" x14ac:dyDescent="0.25">
      <c r="A347" s="3" t="s">
        <v>101</v>
      </c>
      <c r="B347" s="4" t="s">
        <v>102</v>
      </c>
      <c r="C347" s="4" t="s">
        <v>103</v>
      </c>
      <c r="D347" s="5">
        <v>45030</v>
      </c>
      <c r="E347" s="3" t="s">
        <v>20</v>
      </c>
      <c r="F347" s="3" t="s">
        <v>17</v>
      </c>
      <c r="G347" s="6">
        <v>2.5000000000000001E-2</v>
      </c>
      <c r="H347" s="6">
        <v>3.2000000000000001E-2</v>
      </c>
      <c r="I347" s="6">
        <v>3.4000000000000002E-2</v>
      </c>
      <c r="J347" s="6">
        <v>3.5000000000000003E-2</v>
      </c>
      <c r="K347" s="6">
        <v>3.4000000000000002E-2</v>
      </c>
      <c r="L347" s="6">
        <v>2.9000000000000001E-2</v>
      </c>
      <c r="M347" s="6"/>
      <c r="N347" s="6"/>
      <c r="O347" s="6"/>
    </row>
    <row r="348" spans="1:15" x14ac:dyDescent="0.25">
      <c r="A348" s="3" t="s">
        <v>101</v>
      </c>
      <c r="B348" s="4" t="s">
        <v>102</v>
      </c>
      <c r="C348" s="4" t="s">
        <v>103</v>
      </c>
      <c r="D348" s="5">
        <v>45030</v>
      </c>
      <c r="E348" s="3" t="s">
        <v>20</v>
      </c>
      <c r="F348" s="3" t="s">
        <v>18</v>
      </c>
      <c r="G348" s="6">
        <v>0.01</v>
      </c>
      <c r="H348" s="6">
        <v>5.0000000000000001E-3</v>
      </c>
      <c r="I348" s="6">
        <v>5.0000000000000001E-3</v>
      </c>
      <c r="J348" s="6">
        <v>5.0000000000000001E-3</v>
      </c>
      <c r="K348" s="6">
        <v>5.0000000000000001E-3</v>
      </c>
      <c r="L348" s="6">
        <v>5.0000000000000001E-3</v>
      </c>
      <c r="M348" s="6"/>
      <c r="N348" s="6"/>
      <c r="O348" s="6"/>
    </row>
    <row r="349" spans="1:15" x14ac:dyDescent="0.25">
      <c r="A349" s="3" t="s">
        <v>101</v>
      </c>
      <c r="B349" s="4" t="s">
        <v>102</v>
      </c>
      <c r="C349" s="4" t="s">
        <v>103</v>
      </c>
      <c r="D349" s="5">
        <v>45030</v>
      </c>
      <c r="E349" s="3" t="s">
        <v>20</v>
      </c>
      <c r="F349" s="3" t="s">
        <v>24</v>
      </c>
      <c r="G349" s="6">
        <v>0.06</v>
      </c>
      <c r="H349" s="6">
        <v>6.7000000000000004E-2</v>
      </c>
      <c r="I349" s="6">
        <v>6.4000000000000001E-2</v>
      </c>
      <c r="J349" s="6">
        <v>6.2E-2</v>
      </c>
      <c r="K349" s="6">
        <v>0.06</v>
      </c>
      <c r="L349" s="6">
        <v>5.8000000000000003E-2</v>
      </c>
      <c r="M349" s="6"/>
      <c r="N349" s="6"/>
      <c r="O349" s="6"/>
    </row>
    <row r="350" spans="1:15" x14ac:dyDescent="0.25">
      <c r="A350" s="3" t="s">
        <v>101</v>
      </c>
      <c r="B350" s="4" t="s">
        <v>102</v>
      </c>
      <c r="C350" s="4" t="s">
        <v>103</v>
      </c>
      <c r="D350" s="5">
        <v>45030</v>
      </c>
      <c r="E350" s="3" t="s">
        <v>20</v>
      </c>
      <c r="F350" s="3" t="s">
        <v>25</v>
      </c>
      <c r="G350" s="6">
        <v>8.1000000000000003E-2</v>
      </c>
      <c r="H350" s="6">
        <v>5.0999999999999997E-2</v>
      </c>
      <c r="I350" s="6">
        <v>2.9000000000000001E-2</v>
      </c>
      <c r="J350" s="6">
        <v>2.1000000000000001E-2</v>
      </c>
      <c r="K350" s="6">
        <v>0.02</v>
      </c>
      <c r="L350" s="6">
        <v>0.02</v>
      </c>
      <c r="M350" s="6"/>
      <c r="N350" s="6"/>
      <c r="O350" s="6"/>
    </row>
    <row r="351" spans="1:15" x14ac:dyDescent="0.25">
      <c r="A351" s="3" t="s">
        <v>101</v>
      </c>
      <c r="B351" s="4" t="s">
        <v>102</v>
      </c>
      <c r="C351" s="4" t="s">
        <v>103</v>
      </c>
      <c r="D351" s="5">
        <v>45030</v>
      </c>
      <c r="E351" s="3" t="s">
        <v>20</v>
      </c>
      <c r="F351" s="3" t="s">
        <v>19</v>
      </c>
      <c r="G351" s="6">
        <v>0.02</v>
      </c>
      <c r="H351" s="6">
        <v>2.3E-2</v>
      </c>
      <c r="I351" s="6">
        <v>2.7E-2</v>
      </c>
      <c r="J351" s="6">
        <v>2.8000000000000001E-2</v>
      </c>
      <c r="K351" s="6">
        <v>2.8000000000000001E-2</v>
      </c>
      <c r="L351" s="6">
        <v>2.8000000000000001E-2</v>
      </c>
      <c r="M351" s="6"/>
      <c r="N351" s="6"/>
      <c r="O351" s="6"/>
    </row>
    <row r="352" spans="1:15" x14ac:dyDescent="0.25">
      <c r="A352" s="3" t="s">
        <v>104</v>
      </c>
      <c r="B352" s="4" t="s">
        <v>105</v>
      </c>
      <c r="C352" s="4" t="s">
        <v>106</v>
      </c>
      <c r="D352" s="5">
        <v>45068</v>
      </c>
      <c r="E352" s="3" t="s">
        <v>20</v>
      </c>
      <c r="F352" s="3" t="s">
        <v>10</v>
      </c>
      <c r="G352" s="6">
        <v>4.7E-2</v>
      </c>
      <c r="H352" s="6">
        <v>2.8000000000000001E-2</v>
      </c>
      <c r="I352" s="6">
        <v>4.8000000000000001E-2</v>
      </c>
      <c r="J352" s="6">
        <v>0.05</v>
      </c>
      <c r="K352" s="6">
        <v>4.5999999999999999E-2</v>
      </c>
      <c r="L352" s="6"/>
      <c r="M352" s="6"/>
      <c r="N352" s="6"/>
      <c r="O352" s="6"/>
    </row>
    <row r="353" spans="1:15" x14ac:dyDescent="0.25">
      <c r="A353" s="3" t="s">
        <v>104</v>
      </c>
      <c r="B353" s="4" t="s">
        <v>105</v>
      </c>
      <c r="C353" s="4" t="s">
        <v>106</v>
      </c>
      <c r="D353" s="5">
        <v>45068</v>
      </c>
      <c r="E353" s="3" t="s">
        <v>20</v>
      </c>
      <c r="F353" s="3" t="s">
        <v>11</v>
      </c>
      <c r="G353" s="6">
        <v>0.18729999999999999</v>
      </c>
      <c r="H353" s="6">
        <v>0.1285</v>
      </c>
      <c r="I353" s="6">
        <v>0.1053</v>
      </c>
      <c r="J353" s="6">
        <v>8.8300000000000003E-2</v>
      </c>
      <c r="K353" s="6">
        <v>8.0199999999999994E-2</v>
      </c>
      <c r="L353" s="6"/>
      <c r="M353" s="6"/>
      <c r="N353" s="6"/>
      <c r="O353" s="6"/>
    </row>
    <row r="354" spans="1:15" x14ac:dyDescent="0.25">
      <c r="A354" s="3" t="s">
        <v>104</v>
      </c>
      <c r="B354" s="4" t="s">
        <v>105</v>
      </c>
      <c r="C354" s="4" t="s">
        <v>106</v>
      </c>
      <c r="D354" s="5">
        <v>45068</v>
      </c>
      <c r="E354" s="3" t="s">
        <v>20</v>
      </c>
      <c r="F354" s="3" t="s">
        <v>12</v>
      </c>
      <c r="G354" s="6">
        <v>-6.1799999999999987E-2</v>
      </c>
      <c r="H354" s="6">
        <v>-4.3999999999999997E-2</v>
      </c>
      <c r="I354" s="6">
        <v>-2.9499999999999998E-2</v>
      </c>
      <c r="J354" s="6">
        <v>-2.9000000000000001E-2</v>
      </c>
      <c r="K354" s="6">
        <v>-2.9000000000000001E-2</v>
      </c>
      <c r="L354" s="6"/>
      <c r="M354" s="6"/>
      <c r="N354" s="6"/>
      <c r="O354" s="6"/>
    </row>
    <row r="355" spans="1:15" x14ac:dyDescent="0.25">
      <c r="A355" s="3" t="s">
        <v>104</v>
      </c>
      <c r="B355" s="4" t="s">
        <v>105</v>
      </c>
      <c r="C355" s="4" t="s">
        <v>106</v>
      </c>
      <c r="D355" s="5">
        <v>45068</v>
      </c>
      <c r="E355" s="3" t="s">
        <v>20</v>
      </c>
      <c r="F355" s="3" t="s">
        <v>13</v>
      </c>
      <c r="G355" s="6">
        <v>0.47299999999999998</v>
      </c>
      <c r="H355" s="6">
        <v>0.47099999999999997</v>
      </c>
      <c r="I355" s="6">
        <v>0.46100000000000002</v>
      </c>
      <c r="J355" s="6">
        <v>0.45800000000000002</v>
      </c>
      <c r="K355" s="6">
        <v>0.45400000000000001</v>
      </c>
      <c r="L355" s="6"/>
      <c r="M355" s="6"/>
      <c r="N355" s="6"/>
      <c r="O355" s="6"/>
    </row>
    <row r="356" spans="1:15" x14ac:dyDescent="0.25">
      <c r="A356" s="3" t="s">
        <v>104</v>
      </c>
      <c r="B356" s="4" t="s">
        <v>105</v>
      </c>
      <c r="C356" s="4" t="s">
        <v>106</v>
      </c>
      <c r="D356" s="5">
        <v>45068</v>
      </c>
      <c r="E356" s="3" t="s">
        <v>20</v>
      </c>
      <c r="F356" s="3" t="s">
        <v>29</v>
      </c>
      <c r="G356" s="6">
        <v>0.33510000000000001</v>
      </c>
      <c r="H356" s="6">
        <v>0.33950000000000002</v>
      </c>
      <c r="I356" s="6">
        <v>0.3397</v>
      </c>
      <c r="J356" s="6">
        <v>0.34060000000000001</v>
      </c>
      <c r="K356" s="6">
        <v>0.34229999999999999</v>
      </c>
      <c r="L356" s="6"/>
      <c r="M356" s="6"/>
      <c r="N356" s="6"/>
      <c r="O356" s="6"/>
    </row>
    <row r="357" spans="1:15" x14ac:dyDescent="0.25">
      <c r="A357" s="3" t="s">
        <v>104</v>
      </c>
      <c r="B357" s="4" t="s">
        <v>105</v>
      </c>
      <c r="C357" s="4" t="s">
        <v>106</v>
      </c>
      <c r="D357" s="5">
        <v>45068</v>
      </c>
      <c r="E357" s="3" t="s">
        <v>20</v>
      </c>
      <c r="F357" s="3" t="s">
        <v>15</v>
      </c>
      <c r="G357" s="6">
        <v>0.38500000000000001</v>
      </c>
      <c r="H357" s="6">
        <v>0.36599999999999999</v>
      </c>
      <c r="I357" s="6">
        <v>0.35199999999999998</v>
      </c>
      <c r="J357" s="6">
        <v>0.35399999999999998</v>
      </c>
      <c r="K357" s="6">
        <v>0.35499999999999998</v>
      </c>
      <c r="L357" s="6"/>
      <c r="M357" s="6"/>
      <c r="N357" s="6"/>
      <c r="O357" s="6"/>
    </row>
    <row r="358" spans="1:15" x14ac:dyDescent="0.25">
      <c r="A358" s="3" t="s">
        <v>104</v>
      </c>
      <c r="B358" s="4" t="s">
        <v>105</v>
      </c>
      <c r="C358" s="4" t="s">
        <v>106</v>
      </c>
      <c r="D358" s="5">
        <v>45068</v>
      </c>
      <c r="E358" s="3" t="s">
        <v>20</v>
      </c>
      <c r="F358" s="3" t="s">
        <v>16</v>
      </c>
      <c r="G358" s="6">
        <v>0.1905</v>
      </c>
      <c r="H358" s="6">
        <v>7.2800000000000004E-2</v>
      </c>
      <c r="I358" s="6">
        <v>6.3E-2</v>
      </c>
      <c r="J358" s="6">
        <v>9.4499999999999987E-2</v>
      </c>
      <c r="K358" s="6">
        <v>8.3299999999999999E-2</v>
      </c>
      <c r="L358" s="6"/>
      <c r="M358" s="6"/>
      <c r="N358" s="6"/>
      <c r="O358" s="6"/>
    </row>
    <row r="359" spans="1:15" x14ac:dyDescent="0.25">
      <c r="A359" s="3" t="s">
        <v>104</v>
      </c>
      <c r="B359" s="4" t="s">
        <v>105</v>
      </c>
      <c r="C359" s="4" t="s">
        <v>106</v>
      </c>
      <c r="D359" s="5">
        <v>45068</v>
      </c>
      <c r="E359" s="3" t="s">
        <v>20</v>
      </c>
      <c r="F359" s="3" t="s">
        <v>17</v>
      </c>
      <c r="G359" s="6">
        <v>4.2000000000000003E-2</v>
      </c>
      <c r="H359" s="6">
        <v>5.1999999999999998E-2</v>
      </c>
      <c r="I359" s="6">
        <v>5.5E-2</v>
      </c>
      <c r="J359" s="6">
        <v>6.3E-2</v>
      </c>
      <c r="K359" s="6">
        <v>7.0000000000000007E-2</v>
      </c>
      <c r="L359" s="6"/>
      <c r="M359" s="6"/>
      <c r="N359" s="6"/>
      <c r="O359" s="6"/>
    </row>
    <row r="360" spans="1:15" x14ac:dyDescent="0.25">
      <c r="A360" s="3" t="s">
        <v>104</v>
      </c>
      <c r="B360" s="4" t="s">
        <v>105</v>
      </c>
      <c r="C360" s="4" t="s">
        <v>106</v>
      </c>
      <c r="D360" s="5">
        <v>45068</v>
      </c>
      <c r="E360" s="3" t="s">
        <v>20</v>
      </c>
      <c r="F360" s="3" t="s">
        <v>18</v>
      </c>
      <c r="G360" s="6">
        <v>-1.7999999999999999E-2</v>
      </c>
      <c r="H360" s="6">
        <v>-2.9000000000000001E-2</v>
      </c>
      <c r="I360" s="6">
        <v>-2.3E-2</v>
      </c>
      <c r="J360" s="6">
        <v>-1.4999999999999999E-2</v>
      </c>
      <c r="K360" s="6">
        <v>-6.9999999999999993E-3</v>
      </c>
      <c r="L360" s="6"/>
      <c r="M360" s="6"/>
      <c r="N360" s="6"/>
      <c r="O360" s="6"/>
    </row>
    <row r="361" spans="1:15" x14ac:dyDescent="0.25">
      <c r="A361" s="3" t="s">
        <v>104</v>
      </c>
      <c r="B361" s="4" t="s">
        <v>105</v>
      </c>
      <c r="C361" s="4" t="s">
        <v>106</v>
      </c>
      <c r="D361" s="5">
        <v>45068</v>
      </c>
      <c r="E361" s="3" t="s">
        <v>20</v>
      </c>
      <c r="F361" s="3" t="s">
        <v>24</v>
      </c>
      <c r="G361" s="6">
        <v>5.5999999999999987E-2</v>
      </c>
      <c r="H361" s="6">
        <v>5.4000000000000013E-2</v>
      </c>
      <c r="I361" s="6">
        <v>4.9000000000000002E-2</v>
      </c>
      <c r="J361" s="6">
        <v>4.4999999999999998E-2</v>
      </c>
      <c r="K361" s="6">
        <v>4.3999999999999997E-2</v>
      </c>
      <c r="L361" s="6"/>
      <c r="M361" s="6"/>
      <c r="N361" s="6"/>
      <c r="O361" s="6"/>
    </row>
    <row r="362" spans="1:15" x14ac:dyDescent="0.25">
      <c r="A362" s="3" t="s">
        <v>104</v>
      </c>
      <c r="B362" s="4" t="s">
        <v>105</v>
      </c>
      <c r="C362" s="4" t="s">
        <v>106</v>
      </c>
      <c r="D362" s="5">
        <v>45068</v>
      </c>
      <c r="E362" s="3" t="s">
        <v>20</v>
      </c>
      <c r="F362" s="3" t="s">
        <v>25</v>
      </c>
      <c r="G362" s="6">
        <v>0.12</v>
      </c>
      <c r="H362" s="6">
        <v>0.107</v>
      </c>
      <c r="I362" s="6">
        <v>5.4000000000000013E-2</v>
      </c>
      <c r="J362" s="6">
        <v>3.2000000000000001E-2</v>
      </c>
      <c r="K362" s="6">
        <v>2.9000000000000001E-2</v>
      </c>
      <c r="L362" s="6"/>
      <c r="M362" s="6"/>
      <c r="N362" s="6"/>
      <c r="O362" s="6"/>
    </row>
    <row r="363" spans="1:15" x14ac:dyDescent="0.25">
      <c r="A363" s="3" t="s">
        <v>104</v>
      </c>
      <c r="B363" s="4" t="s">
        <v>105</v>
      </c>
      <c r="C363" s="4" t="s">
        <v>106</v>
      </c>
      <c r="D363" s="5">
        <v>45068</v>
      </c>
      <c r="E363" s="3" t="s">
        <v>20</v>
      </c>
      <c r="F363" s="3" t="s">
        <v>19</v>
      </c>
      <c r="G363" s="6">
        <v>1.2E-2</v>
      </c>
      <c r="H363" s="6">
        <v>1.7000000000000001E-2</v>
      </c>
      <c r="I363" s="6">
        <v>1.7000000000000001E-2</v>
      </c>
      <c r="J363" s="6">
        <v>1.6E-2</v>
      </c>
      <c r="K363" s="6">
        <v>1.6E-2</v>
      </c>
      <c r="L363" s="6"/>
      <c r="M363" s="6"/>
      <c r="N363" s="6"/>
      <c r="O363" s="6"/>
    </row>
    <row r="364" spans="1:15" x14ac:dyDescent="0.25">
      <c r="A364" s="3" t="s">
        <v>107</v>
      </c>
      <c r="B364" s="4" t="s">
        <v>108</v>
      </c>
      <c r="C364" s="4" t="s">
        <v>109</v>
      </c>
      <c r="D364" s="3"/>
      <c r="E364" s="3" t="s">
        <v>20</v>
      </c>
      <c r="F364" s="3" t="s">
        <v>10</v>
      </c>
      <c r="G364" s="6">
        <v>2.5999999999999999E-2</v>
      </c>
      <c r="H364" s="6">
        <v>-0.01</v>
      </c>
      <c r="I364" s="6">
        <v>1.2E-2</v>
      </c>
      <c r="J364" s="6">
        <v>2.5999999999999999E-2</v>
      </c>
      <c r="K364" s="6">
        <v>3.2000000000000001E-2</v>
      </c>
      <c r="L364" s="6"/>
      <c r="M364" s="6"/>
      <c r="N364" s="6"/>
      <c r="O364" s="6"/>
    </row>
    <row r="365" spans="1:15" x14ac:dyDescent="0.25">
      <c r="A365" s="3" t="s">
        <v>107</v>
      </c>
      <c r="B365" s="4" t="s">
        <v>108</v>
      </c>
      <c r="C365" s="4" t="s">
        <v>109</v>
      </c>
      <c r="D365" s="3"/>
      <c r="E365" s="3" t="s">
        <v>20</v>
      </c>
      <c r="F365" s="3" t="s">
        <v>11</v>
      </c>
      <c r="G365" s="6">
        <v>8.5000000000000006E-2</v>
      </c>
      <c r="H365" s="6">
        <v>0.04</v>
      </c>
      <c r="I365" s="6">
        <v>3.2000000000000001E-2</v>
      </c>
      <c r="J365" s="6">
        <v>4.4999999999999998E-2</v>
      </c>
      <c r="K365" s="6">
        <v>5.4000000000000013E-2</v>
      </c>
      <c r="L365" s="6"/>
      <c r="M365" s="6"/>
      <c r="N365" s="6"/>
      <c r="O365" s="6"/>
    </row>
    <row r="366" spans="1:15" x14ac:dyDescent="0.25">
      <c r="A366" s="3" t="s">
        <v>107</v>
      </c>
      <c r="B366" s="4" t="s">
        <v>108</v>
      </c>
      <c r="C366" s="4" t="s">
        <v>109</v>
      </c>
      <c r="D366" s="3"/>
      <c r="E366" s="3" t="s">
        <v>20</v>
      </c>
      <c r="F366" s="3" t="s">
        <v>12</v>
      </c>
      <c r="G366" s="6">
        <v>6.9999999999999993E-3</v>
      </c>
      <c r="H366" s="6">
        <v>-4.0000000000000001E-3</v>
      </c>
      <c r="I366" s="6">
        <v>-6.0000000000000001E-3</v>
      </c>
      <c r="J366" s="6">
        <v>2E-3</v>
      </c>
      <c r="K366" s="6">
        <v>1.4E-2</v>
      </c>
      <c r="L366" s="6"/>
      <c r="M366" s="6"/>
      <c r="N366" s="6"/>
      <c r="O366" s="6"/>
    </row>
    <row r="367" spans="1:15" x14ac:dyDescent="0.25">
      <c r="A367" s="3" t="s">
        <v>107</v>
      </c>
      <c r="B367" s="4" t="s">
        <v>108</v>
      </c>
      <c r="C367" s="4" t="s">
        <v>109</v>
      </c>
      <c r="D367" s="3"/>
      <c r="E367" s="3" t="s">
        <v>20</v>
      </c>
      <c r="F367" s="3" t="s">
        <v>13</v>
      </c>
      <c r="G367" s="6">
        <v>0.33</v>
      </c>
      <c r="H367" s="6">
        <v>0.31</v>
      </c>
      <c r="I367" s="6">
        <v>0.31</v>
      </c>
      <c r="J367" s="6">
        <v>0.29799999999999999</v>
      </c>
      <c r="K367" s="6">
        <v>0.27700000000000002</v>
      </c>
      <c r="L367" s="6"/>
      <c r="M367" s="6"/>
      <c r="N367" s="6"/>
      <c r="O367" s="6"/>
    </row>
    <row r="368" spans="1:15" x14ac:dyDescent="0.25">
      <c r="A368" s="3" t="s">
        <v>107</v>
      </c>
      <c r="B368" s="4" t="s">
        <v>108</v>
      </c>
      <c r="C368" s="4" t="s">
        <v>109</v>
      </c>
      <c r="D368" s="3"/>
      <c r="E368" s="3" t="s">
        <v>20</v>
      </c>
      <c r="F368" s="3" t="s">
        <v>29</v>
      </c>
      <c r="G368" s="6">
        <v>0.48099999999999998</v>
      </c>
      <c r="H368" s="6">
        <v>0.47499999999999998</v>
      </c>
      <c r="I368" s="6">
        <v>0.46700000000000003</v>
      </c>
      <c r="J368" s="6">
        <v>0.46700000000000003</v>
      </c>
      <c r="K368" s="6">
        <v>0.46600000000000003</v>
      </c>
      <c r="L368" s="6"/>
      <c r="M368" s="6"/>
      <c r="N368" s="6"/>
      <c r="O368" s="6"/>
    </row>
    <row r="369" spans="1:15" x14ac:dyDescent="0.25">
      <c r="A369" s="3" t="s">
        <v>107</v>
      </c>
      <c r="B369" s="4" t="s">
        <v>108</v>
      </c>
      <c r="C369" s="4" t="s">
        <v>109</v>
      </c>
      <c r="D369" s="3"/>
      <c r="E369" s="3" t="s">
        <v>20</v>
      </c>
      <c r="F369" s="3" t="s">
        <v>17</v>
      </c>
      <c r="G369" s="6">
        <v>4.9000000000000002E-2</v>
      </c>
      <c r="H369" s="6">
        <v>4.7E-2</v>
      </c>
      <c r="I369" s="6">
        <v>5.1999999999999998E-2</v>
      </c>
      <c r="J369" s="6">
        <v>5.1999999999999998E-2</v>
      </c>
      <c r="K369" s="6">
        <v>4.7E-2</v>
      </c>
      <c r="L369" s="6"/>
      <c r="M369" s="6"/>
      <c r="N369" s="6"/>
      <c r="O369" s="6"/>
    </row>
    <row r="370" spans="1:15" x14ac:dyDescent="0.25">
      <c r="A370" s="3" t="s">
        <v>107</v>
      </c>
      <c r="B370" s="4" t="s">
        <v>108</v>
      </c>
      <c r="C370" s="4" t="s">
        <v>109</v>
      </c>
      <c r="D370" s="3"/>
      <c r="E370" s="3" t="s">
        <v>20</v>
      </c>
      <c r="F370" s="3" t="s">
        <v>18</v>
      </c>
      <c r="G370" s="6">
        <v>1.2999999999999999E-2</v>
      </c>
      <c r="H370" s="6">
        <v>-1.2999999999999999E-2</v>
      </c>
      <c r="I370" s="6">
        <v>-1.9E-2</v>
      </c>
      <c r="J370" s="6">
        <v>-0.01</v>
      </c>
      <c r="K370" s="6">
        <v>0</v>
      </c>
      <c r="L370" s="6"/>
      <c r="M370" s="6"/>
      <c r="N370" s="6"/>
      <c r="O370" s="6"/>
    </row>
    <row r="371" spans="1:15" x14ac:dyDescent="0.25">
      <c r="A371" s="3" t="s">
        <v>107</v>
      </c>
      <c r="B371" s="4" t="s">
        <v>108</v>
      </c>
      <c r="C371" s="4" t="s">
        <v>109</v>
      </c>
      <c r="D371" s="3"/>
      <c r="E371" s="3" t="s">
        <v>20</v>
      </c>
      <c r="F371" s="3" t="s">
        <v>24</v>
      </c>
      <c r="G371" s="6">
        <v>7.4999999999999997E-2</v>
      </c>
      <c r="H371" s="6">
        <v>7.9000000000000001E-2</v>
      </c>
      <c r="I371" s="6">
        <v>8.3000000000000004E-2</v>
      </c>
      <c r="J371" s="6">
        <v>8.199999999999999E-2</v>
      </c>
      <c r="K371" s="6">
        <v>7.4999999999999997E-2</v>
      </c>
      <c r="L371" s="6"/>
      <c r="M371" s="6"/>
      <c r="N371" s="6"/>
      <c r="O371" s="6"/>
    </row>
    <row r="372" spans="1:15" x14ac:dyDescent="0.25">
      <c r="A372" s="3" t="s">
        <v>107</v>
      </c>
      <c r="B372" s="4" t="s">
        <v>108</v>
      </c>
      <c r="C372" s="4" t="s">
        <v>109</v>
      </c>
      <c r="D372" s="3"/>
      <c r="E372" s="3" t="s">
        <v>20</v>
      </c>
      <c r="F372" s="3" t="s">
        <v>25</v>
      </c>
      <c r="G372" s="6">
        <v>8.1000000000000003E-2</v>
      </c>
      <c r="H372" s="6">
        <v>5.8999999999999997E-2</v>
      </c>
      <c r="I372" s="6">
        <v>2.1000000000000001E-2</v>
      </c>
      <c r="J372" s="6">
        <v>1.9E-2</v>
      </c>
      <c r="K372" s="6">
        <v>1.9E-2</v>
      </c>
      <c r="L372" s="6"/>
      <c r="M372" s="6"/>
      <c r="N372" s="6"/>
      <c r="O372" s="6"/>
    </row>
    <row r="373" spans="1:15" x14ac:dyDescent="0.25">
      <c r="A373" s="3" t="s">
        <v>107</v>
      </c>
      <c r="B373" s="4" t="s">
        <v>108</v>
      </c>
      <c r="C373" s="4" t="s">
        <v>109</v>
      </c>
      <c r="D373" s="3"/>
      <c r="E373" s="3" t="s">
        <v>20</v>
      </c>
      <c r="F373" s="3" t="s">
        <v>19</v>
      </c>
      <c r="G373" s="6">
        <v>5.0000000000000001E-3</v>
      </c>
      <c r="H373" s="6">
        <v>5.0000000000000001E-3</v>
      </c>
      <c r="I373" s="6">
        <v>6.0000000000000001E-3</v>
      </c>
      <c r="J373" s="6">
        <v>6.0000000000000001E-3</v>
      </c>
      <c r="K373" s="6">
        <v>6.0000000000000001E-3</v>
      </c>
      <c r="L373" s="6"/>
      <c r="M373" s="6"/>
      <c r="N373" s="6"/>
      <c r="O373" s="6"/>
    </row>
    <row r="374" spans="1:15" x14ac:dyDescent="0.25">
      <c r="A374" s="3" t="s">
        <v>110</v>
      </c>
      <c r="B374" s="4" t="s">
        <v>111</v>
      </c>
      <c r="C374" s="4" t="s">
        <v>112</v>
      </c>
      <c r="D374" s="5">
        <v>45027</v>
      </c>
      <c r="E374" s="3" t="s">
        <v>9</v>
      </c>
      <c r="F374" s="3" t="s">
        <v>10</v>
      </c>
      <c r="G374" s="6">
        <v>5.4000000000000013E-2</v>
      </c>
      <c r="H374" s="6"/>
      <c r="I374" s="6"/>
      <c r="J374" s="6"/>
      <c r="K374" s="6"/>
      <c r="L374" s="6"/>
      <c r="M374" s="6"/>
      <c r="N374" s="6"/>
      <c r="O374" s="6"/>
    </row>
    <row r="375" spans="1:15" x14ac:dyDescent="0.25">
      <c r="A375" s="3" t="s">
        <v>110</v>
      </c>
      <c r="B375" s="4" t="s">
        <v>111</v>
      </c>
      <c r="C375" s="4" t="s">
        <v>112</v>
      </c>
      <c r="D375" s="5">
        <v>45027</v>
      </c>
      <c r="E375" s="3" t="s">
        <v>9</v>
      </c>
      <c r="F375" s="3" t="s">
        <v>11</v>
      </c>
      <c r="G375" s="6">
        <v>0.13</v>
      </c>
      <c r="H375" s="6"/>
      <c r="I375" s="6"/>
      <c r="J375" s="6"/>
      <c r="K375" s="6"/>
      <c r="L375" s="6"/>
      <c r="M375" s="6"/>
      <c r="N375" s="6"/>
      <c r="O375" s="6"/>
    </row>
    <row r="376" spans="1:15" x14ac:dyDescent="0.25">
      <c r="A376" s="3" t="s">
        <v>110</v>
      </c>
      <c r="B376" s="4" t="s">
        <v>111</v>
      </c>
      <c r="C376" s="4" t="s">
        <v>112</v>
      </c>
      <c r="D376" s="5">
        <v>45027</v>
      </c>
      <c r="E376" s="3" t="s">
        <v>9</v>
      </c>
      <c r="F376" s="3" t="s">
        <v>12</v>
      </c>
      <c r="G376" s="6">
        <v>-3.9E-2</v>
      </c>
      <c r="H376" s="6">
        <v>-2.9000000000000001E-2</v>
      </c>
      <c r="I376" s="6">
        <v>-1.2E-2</v>
      </c>
      <c r="J376" s="6">
        <v>-0.01</v>
      </c>
      <c r="K376" s="6">
        <v>-1.2999999999999999E-2</v>
      </c>
      <c r="L376" s="6"/>
      <c r="M376" s="6"/>
      <c r="N376" s="6"/>
      <c r="O376" s="6"/>
    </row>
    <row r="377" spans="1:15" x14ac:dyDescent="0.25">
      <c r="A377" s="3" t="s">
        <v>110</v>
      </c>
      <c r="B377" s="4" t="s">
        <v>111</v>
      </c>
      <c r="C377" s="4" t="s">
        <v>112</v>
      </c>
      <c r="D377" s="5">
        <v>45027</v>
      </c>
      <c r="E377" s="3" t="s">
        <v>9</v>
      </c>
      <c r="F377" s="3" t="s">
        <v>13</v>
      </c>
      <c r="G377" s="6">
        <v>0.69900000000000007</v>
      </c>
      <c r="H377" s="6"/>
      <c r="I377" s="6"/>
      <c r="J377" s="6"/>
      <c r="K377" s="6"/>
      <c r="L377" s="6"/>
      <c r="M377" s="6"/>
      <c r="N377" s="6"/>
      <c r="O377" s="6"/>
    </row>
    <row r="378" spans="1:15" x14ac:dyDescent="0.25">
      <c r="A378" s="3" t="s">
        <v>110</v>
      </c>
      <c r="B378" s="4" t="s">
        <v>111</v>
      </c>
      <c r="C378" s="4" t="s">
        <v>112</v>
      </c>
      <c r="D378" s="5">
        <v>45027</v>
      </c>
      <c r="E378" s="3" t="s">
        <v>9</v>
      </c>
      <c r="F378" s="3" t="s">
        <v>14</v>
      </c>
      <c r="G378" s="6">
        <v>0.42699999999999999</v>
      </c>
      <c r="H378" s="6">
        <v>0.42599999999999999</v>
      </c>
      <c r="I378" s="6">
        <v>0.42799999999999999</v>
      </c>
      <c r="J378" s="6">
        <v>0.42899999999999999</v>
      </c>
      <c r="K378" s="6">
        <v>0.42799999999999999</v>
      </c>
      <c r="L378" s="6"/>
      <c r="M378" s="6"/>
      <c r="N378" s="6"/>
      <c r="O378" s="6"/>
    </row>
    <row r="379" spans="1:15" x14ac:dyDescent="0.25">
      <c r="A379" s="3" t="s">
        <v>110</v>
      </c>
      <c r="B379" s="4" t="s">
        <v>111</v>
      </c>
      <c r="C379" s="4" t="s">
        <v>112</v>
      </c>
      <c r="D379" s="5">
        <v>45027</v>
      </c>
      <c r="E379" s="3" t="s">
        <v>9</v>
      </c>
      <c r="F379" s="3" t="s">
        <v>15</v>
      </c>
      <c r="G379" s="6">
        <v>0.45500000000000002</v>
      </c>
      <c r="H379" s="6">
        <v>0.44299999999999989</v>
      </c>
      <c r="I379" s="6">
        <v>0.42699999999999999</v>
      </c>
      <c r="J379" s="6">
        <v>0.42699999999999999</v>
      </c>
      <c r="K379" s="6">
        <v>0.42899999999999999</v>
      </c>
      <c r="L379" s="6"/>
      <c r="M379" s="6"/>
      <c r="N379" s="6"/>
      <c r="O379" s="6"/>
    </row>
    <row r="380" spans="1:15" x14ac:dyDescent="0.25">
      <c r="A380" s="3" t="s">
        <v>110</v>
      </c>
      <c r="B380" s="4" t="s">
        <v>111</v>
      </c>
      <c r="C380" s="4" t="s">
        <v>112</v>
      </c>
      <c r="D380" s="5">
        <v>45027</v>
      </c>
      <c r="E380" s="3" t="s">
        <v>9</v>
      </c>
      <c r="F380" s="3" t="s">
        <v>16</v>
      </c>
      <c r="G380" s="6">
        <v>6.5000000000000002E-2</v>
      </c>
      <c r="H380" s="6">
        <v>6.8000000000000005E-2</v>
      </c>
      <c r="I380" s="6">
        <v>2.5999999999999999E-2</v>
      </c>
      <c r="J380" s="6">
        <v>5.1999999999999998E-2</v>
      </c>
      <c r="K380" s="6">
        <v>5.2999999999999999E-2</v>
      </c>
      <c r="L380" s="6"/>
      <c r="M380" s="6"/>
      <c r="N380" s="6"/>
      <c r="O380" s="6"/>
    </row>
    <row r="381" spans="1:15" x14ac:dyDescent="0.25">
      <c r="A381" s="3" t="s">
        <v>110</v>
      </c>
      <c r="B381" s="4" t="s">
        <v>111</v>
      </c>
      <c r="C381" s="4" t="s">
        <v>112</v>
      </c>
      <c r="D381" s="5">
        <v>45027</v>
      </c>
      <c r="E381" s="3" t="s">
        <v>9</v>
      </c>
      <c r="F381" s="3" t="s">
        <v>17</v>
      </c>
      <c r="G381" s="6">
        <v>5.1999999999999998E-2</v>
      </c>
      <c r="H381" s="6">
        <v>5.5E-2</v>
      </c>
      <c r="I381" s="6">
        <v>5.0999999999999997E-2</v>
      </c>
      <c r="J381" s="6">
        <v>5.0999999999999997E-2</v>
      </c>
      <c r="K381" s="6">
        <v>5.2999999999999999E-2</v>
      </c>
      <c r="L381" s="6"/>
      <c r="M381" s="6"/>
      <c r="N381" s="6"/>
      <c r="O381" s="6"/>
    </row>
    <row r="382" spans="1:15" x14ac:dyDescent="0.25">
      <c r="A382" s="3" t="s">
        <v>110</v>
      </c>
      <c r="B382" s="4" t="s">
        <v>111</v>
      </c>
      <c r="C382" s="4" t="s">
        <v>112</v>
      </c>
      <c r="D382" s="5">
        <v>45027</v>
      </c>
      <c r="E382" s="3" t="s">
        <v>9</v>
      </c>
      <c r="F382" s="3" t="s">
        <v>18</v>
      </c>
      <c r="G382" s="6">
        <v>2.9000000000000001E-2</v>
      </c>
      <c r="H382" s="6">
        <v>1.2999999999999999E-2</v>
      </c>
      <c r="I382" s="6">
        <v>5.0000000000000001E-3</v>
      </c>
      <c r="J382" s="6">
        <v>3.0000000000000001E-3</v>
      </c>
      <c r="K382" s="6">
        <v>4.0000000000000001E-3</v>
      </c>
      <c r="L382" s="6"/>
      <c r="M382" s="6"/>
      <c r="N382" s="6"/>
      <c r="O382" s="6"/>
    </row>
    <row r="383" spans="1:15" x14ac:dyDescent="0.25">
      <c r="A383" s="3" t="s">
        <v>110</v>
      </c>
      <c r="B383" s="4" t="s">
        <v>111</v>
      </c>
      <c r="C383" s="4" t="s">
        <v>112</v>
      </c>
      <c r="D383" s="5">
        <v>45027</v>
      </c>
      <c r="E383" s="3" t="s">
        <v>9</v>
      </c>
      <c r="F383" s="3" t="s">
        <v>24</v>
      </c>
      <c r="G383" s="6">
        <v>4.2000000000000003E-2</v>
      </c>
      <c r="H383" s="6"/>
      <c r="I383" s="6"/>
      <c r="J383" s="6"/>
      <c r="K383" s="6"/>
      <c r="L383" s="6"/>
      <c r="M383" s="6"/>
      <c r="N383" s="6"/>
      <c r="O383" s="6"/>
    </row>
    <row r="384" spans="1:15" x14ac:dyDescent="0.25">
      <c r="A384" s="3" t="s">
        <v>110</v>
      </c>
      <c r="B384" s="4" t="s">
        <v>111</v>
      </c>
      <c r="C384" s="4" t="s">
        <v>112</v>
      </c>
      <c r="D384" s="5">
        <v>45027</v>
      </c>
      <c r="E384" s="3" t="s">
        <v>9</v>
      </c>
      <c r="F384" s="3" t="s">
        <v>113</v>
      </c>
      <c r="G384" s="6">
        <v>8.8000000000000009E-2</v>
      </c>
      <c r="H384" s="6"/>
      <c r="I384" s="6"/>
      <c r="J384" s="6"/>
      <c r="K384" s="6"/>
      <c r="L384" s="6"/>
      <c r="M384" s="6"/>
      <c r="N384" s="6"/>
      <c r="O384" s="6"/>
    </row>
    <row r="385" spans="1:15" x14ac:dyDescent="0.25">
      <c r="A385" s="3" t="s">
        <v>110</v>
      </c>
      <c r="B385" s="4" t="s">
        <v>111</v>
      </c>
      <c r="C385" s="4" t="s">
        <v>112</v>
      </c>
      <c r="D385" s="5">
        <v>45027</v>
      </c>
      <c r="E385" s="3" t="s">
        <v>9</v>
      </c>
      <c r="F385" s="3" t="s">
        <v>19</v>
      </c>
      <c r="G385" s="6">
        <v>1.0999999999999999E-2</v>
      </c>
      <c r="H385" s="6">
        <v>1.2E-2</v>
      </c>
      <c r="I385" s="6">
        <v>1.2999999999999999E-2</v>
      </c>
      <c r="J385" s="6">
        <v>1.2E-2</v>
      </c>
      <c r="K385" s="6">
        <v>1.2E-2</v>
      </c>
      <c r="L385" s="6"/>
      <c r="M385" s="6"/>
      <c r="N385" s="6"/>
      <c r="O385" s="6"/>
    </row>
    <row r="386" spans="1:15" x14ac:dyDescent="0.25">
      <c r="A386" s="3" t="s">
        <v>110</v>
      </c>
      <c r="B386" s="4" t="s">
        <v>111</v>
      </c>
      <c r="C386" s="4" t="s">
        <v>112</v>
      </c>
      <c r="D386" s="3"/>
      <c r="E386" s="3" t="s">
        <v>20</v>
      </c>
      <c r="F386" s="3" t="s">
        <v>10</v>
      </c>
      <c r="G386" s="6">
        <v>5.4000000000000013E-2</v>
      </c>
      <c r="H386" s="6">
        <v>1.7999999999999999E-2</v>
      </c>
      <c r="I386" s="6">
        <v>2.5000000000000001E-2</v>
      </c>
      <c r="J386" s="6">
        <v>2.5999999999999999E-2</v>
      </c>
      <c r="K386" s="6">
        <v>2.5000000000000001E-2</v>
      </c>
      <c r="L386" s="6"/>
      <c r="M386" s="6"/>
      <c r="N386" s="6"/>
      <c r="O386" s="6"/>
    </row>
    <row r="387" spans="1:15" x14ac:dyDescent="0.25">
      <c r="A387" s="3" t="s">
        <v>110</v>
      </c>
      <c r="B387" s="4" t="s">
        <v>111</v>
      </c>
      <c r="C387" s="4" t="s">
        <v>112</v>
      </c>
      <c r="D387" s="3"/>
      <c r="E387" s="3" t="s">
        <v>20</v>
      </c>
      <c r="F387" s="3" t="s">
        <v>11</v>
      </c>
      <c r="G387" s="6">
        <v>0.13</v>
      </c>
      <c r="H387" s="6">
        <v>9.6999999999999989E-2</v>
      </c>
      <c r="I387" s="6">
        <v>6.4000000000000001E-2</v>
      </c>
      <c r="J387" s="6">
        <v>5.1999999999999998E-2</v>
      </c>
      <c r="K387" s="6">
        <v>4.8000000000000001E-2</v>
      </c>
      <c r="L387" s="6"/>
      <c r="M387" s="6"/>
      <c r="N387" s="6"/>
      <c r="O387" s="6"/>
    </row>
    <row r="388" spans="1:15" x14ac:dyDescent="0.25">
      <c r="A388" s="3" t="s">
        <v>110</v>
      </c>
      <c r="B388" s="4" t="s">
        <v>111</v>
      </c>
      <c r="C388" s="4" t="s">
        <v>112</v>
      </c>
      <c r="D388" s="3"/>
      <c r="E388" s="3" t="s">
        <v>20</v>
      </c>
      <c r="F388" s="3" t="s">
        <v>12</v>
      </c>
      <c r="G388" s="6">
        <v>-3.9E-2</v>
      </c>
      <c r="H388" s="6">
        <v>-4.0999999999999988E-2</v>
      </c>
      <c r="I388" s="6">
        <v>-2.8000000000000001E-2</v>
      </c>
      <c r="J388" s="6">
        <v>-2.1999999999999999E-2</v>
      </c>
      <c r="K388" s="6">
        <v>-1.2999999999999999E-2</v>
      </c>
      <c r="L388" s="6"/>
      <c r="M388" s="6"/>
      <c r="N388" s="6"/>
      <c r="O388" s="6"/>
    </row>
    <row r="389" spans="1:15" x14ac:dyDescent="0.25">
      <c r="A389" s="3" t="s">
        <v>110</v>
      </c>
      <c r="B389" s="4" t="s">
        <v>111</v>
      </c>
      <c r="C389" s="4" t="s">
        <v>112</v>
      </c>
      <c r="D389" s="3"/>
      <c r="E389" s="3" t="s">
        <v>20</v>
      </c>
      <c r="F389" s="3" t="s">
        <v>13</v>
      </c>
      <c r="G389" s="6">
        <v>0.69900000000000007</v>
      </c>
      <c r="H389" s="6">
        <v>0.68900000000000006</v>
      </c>
      <c r="I389" s="6">
        <v>0.66500000000000004</v>
      </c>
      <c r="J389" s="6">
        <v>0.65</v>
      </c>
      <c r="K389" s="6">
        <v>0.63500000000000001</v>
      </c>
      <c r="L389" s="6"/>
      <c r="M389" s="6"/>
      <c r="N389" s="6"/>
      <c r="O389" s="6"/>
    </row>
    <row r="390" spans="1:15" x14ac:dyDescent="0.25">
      <c r="A390" s="3" t="s">
        <v>110</v>
      </c>
      <c r="B390" s="4" t="s">
        <v>111</v>
      </c>
      <c r="C390" s="4" t="s">
        <v>112</v>
      </c>
      <c r="D390" s="3"/>
      <c r="E390" s="3" t="s">
        <v>20</v>
      </c>
      <c r="F390" s="3" t="s">
        <v>29</v>
      </c>
      <c r="G390" s="6">
        <v>0.42699999999999999</v>
      </c>
      <c r="H390" s="6">
        <v>0.42399999999999999</v>
      </c>
      <c r="I390" s="6">
        <v>0.41799999999999998</v>
      </c>
      <c r="J390" s="6">
        <v>0.41599999999999998</v>
      </c>
      <c r="K390" s="6">
        <v>0.41499999999999998</v>
      </c>
      <c r="L390" s="6"/>
      <c r="M390" s="6"/>
      <c r="N390" s="6"/>
      <c r="O390" s="6"/>
    </row>
    <row r="391" spans="1:15" x14ac:dyDescent="0.25">
      <c r="A391" s="3" t="s">
        <v>110</v>
      </c>
      <c r="B391" s="4" t="s">
        <v>111</v>
      </c>
      <c r="C391" s="4" t="s">
        <v>112</v>
      </c>
      <c r="D391" s="3"/>
      <c r="E391" s="3" t="s">
        <v>20</v>
      </c>
      <c r="F391" s="3" t="s">
        <v>15</v>
      </c>
      <c r="G391" s="6">
        <v>0.45500000000000002</v>
      </c>
      <c r="H391" s="6">
        <v>0.45300000000000001</v>
      </c>
      <c r="I391" s="6">
        <v>0.43200000000000011</v>
      </c>
      <c r="J391" s="6">
        <v>0.42499999999999999</v>
      </c>
      <c r="K391" s="6">
        <v>0.41499999999999998</v>
      </c>
      <c r="L391" s="6"/>
      <c r="M391" s="6"/>
      <c r="N391" s="6"/>
      <c r="O391" s="6"/>
    </row>
    <row r="392" spans="1:15" x14ac:dyDescent="0.25">
      <c r="A392" s="3" t="s">
        <v>110</v>
      </c>
      <c r="B392" s="4" t="s">
        <v>111</v>
      </c>
      <c r="C392" s="4" t="s">
        <v>112</v>
      </c>
      <c r="D392" s="3"/>
      <c r="E392" s="3" t="s">
        <v>20</v>
      </c>
      <c r="F392" s="3" t="s">
        <v>16</v>
      </c>
      <c r="G392" s="6">
        <v>6.5000000000000002E-2</v>
      </c>
      <c r="H392" s="6">
        <v>9.3000000000000013E-2</v>
      </c>
      <c r="I392" s="6">
        <v>1.4E-2</v>
      </c>
      <c r="J392" s="6">
        <v>3.4000000000000002E-2</v>
      </c>
      <c r="K392" s="6">
        <v>2.3E-2</v>
      </c>
      <c r="L392" s="6"/>
      <c r="M392" s="6"/>
      <c r="N392" s="6"/>
      <c r="O392" s="6"/>
    </row>
    <row r="393" spans="1:15" x14ac:dyDescent="0.25">
      <c r="A393" s="3" t="s">
        <v>110</v>
      </c>
      <c r="B393" s="4" t="s">
        <v>111</v>
      </c>
      <c r="C393" s="4" t="s">
        <v>112</v>
      </c>
      <c r="D393" s="3"/>
      <c r="E393" s="3" t="s">
        <v>20</v>
      </c>
      <c r="F393" s="3" t="s">
        <v>17</v>
      </c>
      <c r="G393" s="6">
        <v>5.1999999999999998E-2</v>
      </c>
      <c r="H393" s="6">
        <v>6.4000000000000001E-2</v>
      </c>
      <c r="I393" s="6">
        <v>5.5E-2</v>
      </c>
      <c r="J393" s="6">
        <v>5.0999999999999997E-2</v>
      </c>
      <c r="K393" s="6">
        <v>4.2999999999999997E-2</v>
      </c>
      <c r="L393" s="6"/>
      <c r="M393" s="6"/>
      <c r="N393" s="6"/>
      <c r="O393" s="6"/>
    </row>
    <row r="394" spans="1:15" x14ac:dyDescent="0.25">
      <c r="A394" s="3" t="s">
        <v>110</v>
      </c>
      <c r="B394" s="4" t="s">
        <v>111</v>
      </c>
      <c r="C394" s="4" t="s">
        <v>112</v>
      </c>
      <c r="D394" s="3"/>
      <c r="E394" s="3" t="s">
        <v>20</v>
      </c>
      <c r="F394" s="3" t="s">
        <v>18</v>
      </c>
      <c r="G394" s="6">
        <v>3.1E-2</v>
      </c>
      <c r="H394" s="6">
        <v>1.9E-2</v>
      </c>
      <c r="I394" s="6">
        <v>1.4E-2</v>
      </c>
      <c r="J394" s="6">
        <v>1.2E-2</v>
      </c>
      <c r="K394" s="6">
        <v>0.01</v>
      </c>
      <c r="L394" s="6"/>
      <c r="M394" s="6"/>
      <c r="N394" s="6"/>
      <c r="O394" s="6"/>
    </row>
    <row r="395" spans="1:15" x14ac:dyDescent="0.25">
      <c r="A395" s="3" t="s">
        <v>110</v>
      </c>
      <c r="B395" s="4" t="s">
        <v>111</v>
      </c>
      <c r="C395" s="4" t="s">
        <v>112</v>
      </c>
      <c r="D395" s="3"/>
      <c r="E395" s="3" t="s">
        <v>20</v>
      </c>
      <c r="F395" s="3" t="s">
        <v>24</v>
      </c>
      <c r="G395" s="6">
        <v>4.2000000000000003E-2</v>
      </c>
      <c r="H395" s="6">
        <v>0.04</v>
      </c>
      <c r="I395" s="6">
        <v>3.7999999999999999E-2</v>
      </c>
      <c r="J395" s="6">
        <v>3.7000000000000012E-2</v>
      </c>
      <c r="K395" s="6">
        <v>3.5000000000000003E-2</v>
      </c>
      <c r="L395" s="6"/>
      <c r="M395" s="6"/>
      <c r="N395" s="6"/>
      <c r="O395" s="6"/>
    </row>
    <row r="396" spans="1:15" x14ac:dyDescent="0.25">
      <c r="A396" s="3" t="s">
        <v>110</v>
      </c>
      <c r="B396" s="4" t="s">
        <v>111</v>
      </c>
      <c r="C396" s="4" t="s">
        <v>112</v>
      </c>
      <c r="D396" s="3"/>
      <c r="E396" s="3" t="s">
        <v>20</v>
      </c>
      <c r="F396" s="3" t="s">
        <v>25</v>
      </c>
      <c r="G396" s="6">
        <v>8.8000000000000009E-2</v>
      </c>
      <c r="H396" s="6">
        <v>7.0999999999999994E-2</v>
      </c>
      <c r="I396" s="6">
        <v>4.2000000000000003E-2</v>
      </c>
      <c r="J396" s="6">
        <v>2.4E-2</v>
      </c>
      <c r="K396" s="6">
        <v>0.02</v>
      </c>
      <c r="L396" s="6"/>
      <c r="M396" s="6"/>
      <c r="N396" s="6"/>
      <c r="O396" s="6"/>
    </row>
    <row r="397" spans="1:15" x14ac:dyDescent="0.25">
      <c r="A397" s="3" t="s">
        <v>110</v>
      </c>
      <c r="B397" s="4" t="s">
        <v>111</v>
      </c>
      <c r="C397" s="4" t="s">
        <v>112</v>
      </c>
      <c r="D397" s="3"/>
      <c r="E397" s="3" t="s">
        <v>20</v>
      </c>
      <c r="F397" s="3" t="s">
        <v>19</v>
      </c>
      <c r="G397" s="6">
        <v>1.0999999999999999E-2</v>
      </c>
      <c r="H397" s="6">
        <v>1.2E-2</v>
      </c>
      <c r="I397" s="6">
        <v>1.2999999999999999E-2</v>
      </c>
      <c r="J397" s="6">
        <v>1.2999999999999999E-2</v>
      </c>
      <c r="K397" s="6">
        <v>1.2999999999999999E-2</v>
      </c>
      <c r="L397" s="6"/>
      <c r="M397" s="6"/>
      <c r="N397" s="6"/>
      <c r="O397" s="6"/>
    </row>
    <row r="398" spans="1:15" x14ac:dyDescent="0.25">
      <c r="A398" s="3" t="s">
        <v>114</v>
      </c>
      <c r="B398" s="4" t="s">
        <v>115</v>
      </c>
      <c r="C398" s="4" t="s">
        <v>112</v>
      </c>
      <c r="D398" s="5">
        <v>44979</v>
      </c>
      <c r="E398" s="3" t="s">
        <v>9</v>
      </c>
      <c r="F398" s="3" t="s">
        <v>10</v>
      </c>
      <c r="G398" s="6">
        <v>5.4000000000000013E-2</v>
      </c>
      <c r="H398" s="6">
        <v>1.7999999999999999E-2</v>
      </c>
      <c r="I398" s="6">
        <v>2.5000000000000001E-2</v>
      </c>
      <c r="J398" s="6">
        <v>2.5999999999999999E-2</v>
      </c>
      <c r="K398" s="6">
        <v>2.5000000000000001E-2</v>
      </c>
      <c r="L398" s="6"/>
      <c r="M398" s="6"/>
      <c r="N398" s="6"/>
      <c r="O398" s="6"/>
    </row>
    <row r="399" spans="1:15" x14ac:dyDescent="0.25">
      <c r="A399" s="3" t="s">
        <v>114</v>
      </c>
      <c r="B399" s="4" t="s">
        <v>115</v>
      </c>
      <c r="C399" s="4" t="s">
        <v>112</v>
      </c>
      <c r="D399" s="5">
        <v>44979</v>
      </c>
      <c r="E399" s="3" t="s">
        <v>9</v>
      </c>
      <c r="F399" s="3" t="s">
        <v>11</v>
      </c>
      <c r="G399" s="6">
        <v>0.13</v>
      </c>
      <c r="H399" s="6">
        <v>9.6999999999999989E-2</v>
      </c>
      <c r="I399" s="6">
        <v>6.4000000000000001E-2</v>
      </c>
      <c r="J399" s="6">
        <v>5.1999999999999998E-2</v>
      </c>
      <c r="K399" s="6">
        <v>4.8000000000000001E-2</v>
      </c>
      <c r="L399" s="6"/>
      <c r="M399" s="6"/>
      <c r="N399" s="6"/>
      <c r="O399" s="6"/>
    </row>
    <row r="400" spans="1:15" x14ac:dyDescent="0.25">
      <c r="A400" s="3" t="s">
        <v>114</v>
      </c>
      <c r="B400" s="4" t="s">
        <v>115</v>
      </c>
      <c r="C400" s="4" t="s">
        <v>112</v>
      </c>
      <c r="D400" s="5">
        <v>44979</v>
      </c>
      <c r="E400" s="3" t="s">
        <v>9</v>
      </c>
      <c r="F400" s="3" t="s">
        <v>18</v>
      </c>
      <c r="G400" s="6">
        <v>3.5999999999999997E-2</v>
      </c>
      <c r="H400" s="6">
        <v>2.3E-2</v>
      </c>
      <c r="I400" s="6">
        <v>1.7999999999999999E-2</v>
      </c>
      <c r="J400" s="6">
        <v>1.6E-2</v>
      </c>
      <c r="K400" s="6">
        <v>1.4E-2</v>
      </c>
      <c r="L400" s="6"/>
      <c r="M400" s="6"/>
      <c r="N400" s="6"/>
      <c r="O400" s="6"/>
    </row>
    <row r="401" spans="1:15" x14ac:dyDescent="0.25">
      <c r="A401" s="3" t="s">
        <v>114</v>
      </c>
      <c r="B401" s="4" t="s">
        <v>115</v>
      </c>
      <c r="C401" s="4" t="s">
        <v>112</v>
      </c>
      <c r="D401" s="5">
        <v>44979</v>
      </c>
      <c r="E401" s="3" t="s">
        <v>9</v>
      </c>
      <c r="F401" s="3" t="s">
        <v>24</v>
      </c>
      <c r="G401" s="6">
        <v>4.2000000000000003E-2</v>
      </c>
      <c r="H401" s="6">
        <v>0.04</v>
      </c>
      <c r="I401" s="6">
        <v>3.7999999999999999E-2</v>
      </c>
      <c r="J401" s="6">
        <v>3.7000000000000012E-2</v>
      </c>
      <c r="K401" s="6">
        <v>3.5000000000000003E-2</v>
      </c>
      <c r="L401" s="6"/>
      <c r="M401" s="6"/>
      <c r="N401" s="6"/>
      <c r="O401" s="6"/>
    </row>
    <row r="402" spans="1:15" x14ac:dyDescent="0.25">
      <c r="A402" s="3" t="s">
        <v>114</v>
      </c>
      <c r="B402" s="4" t="s">
        <v>115</v>
      </c>
      <c r="C402" s="4" t="s">
        <v>112</v>
      </c>
      <c r="D402" s="5">
        <v>44979</v>
      </c>
      <c r="E402" s="3" t="s">
        <v>9</v>
      </c>
      <c r="F402" s="3" t="s">
        <v>25</v>
      </c>
      <c r="G402" s="6">
        <v>8.8000000000000009E-2</v>
      </c>
      <c r="H402" s="6">
        <v>7.0999999999999994E-2</v>
      </c>
      <c r="I402" s="6">
        <v>4.2000000000000003E-2</v>
      </c>
      <c r="J402" s="6">
        <v>2.4E-2</v>
      </c>
      <c r="K402" s="6"/>
      <c r="L402" s="6"/>
      <c r="M402" s="6"/>
      <c r="N402" s="6"/>
      <c r="O402" s="6"/>
    </row>
    <row r="403" spans="1:15" x14ac:dyDescent="0.25">
      <c r="A403" s="3" t="s">
        <v>116</v>
      </c>
      <c r="B403" s="4" t="s">
        <v>117</v>
      </c>
      <c r="C403" s="4" t="s">
        <v>118</v>
      </c>
      <c r="D403" s="3" t="s">
        <v>205</v>
      </c>
      <c r="E403" s="3" t="s">
        <v>9</v>
      </c>
      <c r="F403" s="3" t="s">
        <v>10</v>
      </c>
      <c r="G403" s="6">
        <v>1.6687823971226031E-2</v>
      </c>
      <c r="H403" s="6">
        <v>1.8436552803466899E-2</v>
      </c>
      <c r="I403" s="6">
        <v>1.46110595394755E-2</v>
      </c>
      <c r="J403" s="6">
        <v>2.9132050926399259E-2</v>
      </c>
      <c r="K403" s="6">
        <v>2.633205689183038E-2</v>
      </c>
      <c r="L403" s="6"/>
      <c r="M403" s="6"/>
      <c r="N403" s="6"/>
      <c r="O403" s="6"/>
    </row>
    <row r="404" spans="1:15" x14ac:dyDescent="0.25">
      <c r="A404" s="3" t="s">
        <v>116</v>
      </c>
      <c r="B404" s="4" t="s">
        <v>117</v>
      </c>
      <c r="C404" s="4" t="s">
        <v>118</v>
      </c>
      <c r="D404" s="3" t="s">
        <v>205</v>
      </c>
      <c r="E404" s="3" t="s">
        <v>9</v>
      </c>
      <c r="F404" s="3" t="s">
        <v>11</v>
      </c>
      <c r="G404" s="6">
        <v>9.2983900783398993E-2</v>
      </c>
      <c r="H404" s="6">
        <v>0.1012908350362189</v>
      </c>
      <c r="I404" s="6">
        <v>6.8936630998347459E-2</v>
      </c>
      <c r="J404" s="6">
        <v>5.6179198997549973E-2</v>
      </c>
      <c r="K404" s="6">
        <v>4.300361537969577E-2</v>
      </c>
      <c r="L404" s="6"/>
      <c r="M404" s="6"/>
      <c r="N404" s="6"/>
      <c r="O404" s="6"/>
    </row>
    <row r="405" spans="1:15" x14ac:dyDescent="0.25">
      <c r="A405" s="3" t="s">
        <v>116</v>
      </c>
      <c r="B405" s="4" t="s">
        <v>117</v>
      </c>
      <c r="C405" s="4" t="s">
        <v>118</v>
      </c>
      <c r="D405" s="3" t="s">
        <v>205</v>
      </c>
      <c r="E405" s="3" t="s">
        <v>9</v>
      </c>
      <c r="F405" s="3" t="s">
        <v>12</v>
      </c>
      <c r="G405" s="6">
        <v>-2.0371736494643529E-2</v>
      </c>
      <c r="H405" s="6">
        <v>-5.7899564518300028E-2</v>
      </c>
      <c r="I405" s="6">
        <v>-4.5823319836148957E-2</v>
      </c>
      <c r="J405" s="6">
        <v>-4.8799657034939138E-2</v>
      </c>
      <c r="K405" s="6">
        <v>-4.5519045282218708E-2</v>
      </c>
      <c r="L405" s="6"/>
      <c r="M405" s="6"/>
      <c r="N405" s="6"/>
      <c r="O405" s="6"/>
    </row>
    <row r="406" spans="1:15" x14ac:dyDescent="0.25">
      <c r="A406" s="3" t="s">
        <v>116</v>
      </c>
      <c r="B406" s="4" t="s">
        <v>117</v>
      </c>
      <c r="C406" s="4" t="s">
        <v>118</v>
      </c>
      <c r="D406" s="3" t="s">
        <v>205</v>
      </c>
      <c r="E406" s="3" t="s">
        <v>9</v>
      </c>
      <c r="F406" s="3" t="s">
        <v>13</v>
      </c>
      <c r="G406" s="6">
        <v>0.57799991626229552</v>
      </c>
      <c r="H406" s="6">
        <v>0.57819947822250262</v>
      </c>
      <c r="I406" s="6">
        <v>0.5866226935588259</v>
      </c>
      <c r="J406" s="6">
        <v>0.59671656061639733</v>
      </c>
      <c r="K406" s="6">
        <v>0.60666956544110884</v>
      </c>
      <c r="L406" s="6"/>
      <c r="M406" s="6"/>
      <c r="N406" s="6"/>
      <c r="O406" s="6"/>
    </row>
    <row r="407" spans="1:15" x14ac:dyDescent="0.25">
      <c r="A407" s="3" t="s">
        <v>116</v>
      </c>
      <c r="B407" s="4" t="s">
        <v>117</v>
      </c>
      <c r="C407" s="4" t="s">
        <v>118</v>
      </c>
      <c r="D407" s="3" t="s">
        <v>205</v>
      </c>
      <c r="E407" s="3" t="s">
        <v>9</v>
      </c>
      <c r="F407" s="3" t="s">
        <v>14</v>
      </c>
      <c r="G407" s="6">
        <v>0.40242159373426017</v>
      </c>
      <c r="H407" s="6">
        <v>0.41868182932242792</v>
      </c>
      <c r="I407" s="6">
        <v>0.39957052601880438</v>
      </c>
      <c r="J407" s="6">
        <v>0.3950347150179887</v>
      </c>
      <c r="K407" s="6">
        <v>0.3924510239991757</v>
      </c>
      <c r="L407" s="6"/>
      <c r="M407" s="6"/>
      <c r="N407" s="6"/>
      <c r="O407" s="6"/>
    </row>
    <row r="408" spans="1:15" x14ac:dyDescent="0.25">
      <c r="A408" s="3" t="s">
        <v>116</v>
      </c>
      <c r="B408" s="4" t="s">
        <v>117</v>
      </c>
      <c r="C408" s="4" t="s">
        <v>118</v>
      </c>
      <c r="D408" s="3" t="s">
        <v>205</v>
      </c>
      <c r="E408" s="3" t="s">
        <v>9</v>
      </c>
      <c r="F408" s="3" t="s">
        <v>15</v>
      </c>
      <c r="G408" s="6">
        <v>0.4227933302289037</v>
      </c>
      <c r="H408" s="6">
        <v>0.4765813938407279</v>
      </c>
      <c r="I408" s="6">
        <v>0.44539384585495329</v>
      </c>
      <c r="J408" s="6">
        <v>0.44383437205292792</v>
      </c>
      <c r="K408" s="6">
        <v>0.43797006928139443</v>
      </c>
      <c r="L408" s="6"/>
      <c r="M408" s="6"/>
      <c r="N408" s="6"/>
      <c r="O408" s="6"/>
    </row>
    <row r="409" spans="1:15" x14ac:dyDescent="0.25">
      <c r="A409" s="3" t="s">
        <v>116</v>
      </c>
      <c r="B409" s="4" t="s">
        <v>117</v>
      </c>
      <c r="C409" s="4" t="s">
        <v>118</v>
      </c>
      <c r="D409" s="3" t="s">
        <v>205</v>
      </c>
      <c r="E409" s="3" t="s">
        <v>9</v>
      </c>
      <c r="F409" s="3" t="s">
        <v>16</v>
      </c>
      <c r="G409" s="6">
        <v>1.3971606231668821E-2</v>
      </c>
      <c r="H409" s="6">
        <v>0.24139782645440461</v>
      </c>
      <c r="I409" s="6">
        <v>-1.014720237480282E-3</v>
      </c>
      <c r="J409" s="6">
        <v>5.2481160045261932E-2</v>
      </c>
      <c r="K409" s="6">
        <v>2.922259845642516E-2</v>
      </c>
      <c r="L409" s="6"/>
      <c r="M409" s="6"/>
      <c r="N409" s="6"/>
      <c r="O409" s="6"/>
    </row>
    <row r="410" spans="1:15" x14ac:dyDescent="0.25">
      <c r="A410" s="3" t="s">
        <v>116</v>
      </c>
      <c r="B410" s="4" t="s">
        <v>117</v>
      </c>
      <c r="C410" s="4" t="s">
        <v>118</v>
      </c>
      <c r="D410" s="3" t="s">
        <v>205</v>
      </c>
      <c r="E410" s="3" t="s">
        <v>9</v>
      </c>
      <c r="F410" s="3" t="s">
        <v>17</v>
      </c>
      <c r="G410" s="6">
        <v>3.2996230553885703E-2</v>
      </c>
      <c r="H410" s="6">
        <v>4.7900468265693802E-2</v>
      </c>
      <c r="I410" s="6">
        <v>3.9866280403859297E-2</v>
      </c>
      <c r="J410" s="6">
        <v>3.9345117411200552E-2</v>
      </c>
      <c r="K410" s="6">
        <v>3.4779164664288653E-2</v>
      </c>
      <c r="L410" s="6"/>
      <c r="M410" s="6"/>
      <c r="N410" s="6"/>
      <c r="O410" s="6"/>
    </row>
    <row r="411" spans="1:15" x14ac:dyDescent="0.25">
      <c r="A411" s="3" t="s">
        <v>116</v>
      </c>
      <c r="B411" s="4" t="s">
        <v>117</v>
      </c>
      <c r="C411" s="4" t="s">
        <v>118</v>
      </c>
      <c r="D411" s="3" t="s">
        <v>205</v>
      </c>
      <c r="E411" s="3" t="s">
        <v>9</v>
      </c>
      <c r="F411" s="3" t="s">
        <v>18</v>
      </c>
      <c r="G411" s="6">
        <v>4.9405501479074963E-3</v>
      </c>
      <c r="H411" s="6">
        <v>5.6645229909132802E-3</v>
      </c>
      <c r="I411" s="6">
        <v>3.998022175947703E-3</v>
      </c>
      <c r="J411" s="6">
        <v>4.3906573181464901E-3</v>
      </c>
      <c r="K411" s="6">
        <v>2.9199999999999999E-3</v>
      </c>
      <c r="L411" s="6"/>
      <c r="M411" s="6"/>
      <c r="N411" s="6"/>
      <c r="O411" s="6"/>
    </row>
    <row r="412" spans="1:15" x14ac:dyDescent="0.25">
      <c r="A412" s="3" t="s">
        <v>116</v>
      </c>
      <c r="B412" s="4" t="s">
        <v>117</v>
      </c>
      <c r="C412" s="4" t="s">
        <v>118</v>
      </c>
      <c r="D412" s="3" t="s">
        <v>205</v>
      </c>
      <c r="E412" s="3" t="s">
        <v>9</v>
      </c>
      <c r="F412" s="3" t="s">
        <v>24</v>
      </c>
      <c r="G412" s="6">
        <v>6.08977567257665E-2</v>
      </c>
      <c r="H412" s="6">
        <v>5.9258586155381002E-2</v>
      </c>
      <c r="I412" s="6">
        <v>5.8374565132343202E-2</v>
      </c>
      <c r="J412" s="6">
        <v>5.5436915817909202E-2</v>
      </c>
      <c r="K412" s="6">
        <v>5.4352891208361898E-2</v>
      </c>
      <c r="L412" s="6"/>
      <c r="M412" s="6"/>
      <c r="N412" s="6"/>
      <c r="O412" s="6"/>
    </row>
    <row r="413" spans="1:15" x14ac:dyDescent="0.25">
      <c r="A413" s="3" t="s">
        <v>116</v>
      </c>
      <c r="B413" s="4" t="s">
        <v>117</v>
      </c>
      <c r="C413" s="4" t="s">
        <v>118</v>
      </c>
      <c r="D413" s="3" t="s">
        <v>205</v>
      </c>
      <c r="E413" s="3" t="s">
        <v>9</v>
      </c>
      <c r="F413" s="3" t="s">
        <v>25</v>
      </c>
      <c r="G413" s="6">
        <v>0.12765000000000001</v>
      </c>
      <c r="H413" s="6">
        <v>9.8424999999999901E-2</v>
      </c>
      <c r="I413" s="6">
        <v>6.7799999999999999E-2</v>
      </c>
      <c r="J413" s="6">
        <v>4.0599999999999997E-2</v>
      </c>
      <c r="K413" s="6">
        <v>2.5274999999999999E-2</v>
      </c>
      <c r="L413" s="6"/>
      <c r="M413" s="6"/>
      <c r="N413" s="6"/>
      <c r="O413" s="6"/>
    </row>
    <row r="414" spans="1:15" x14ac:dyDescent="0.25">
      <c r="A414" s="3" t="s">
        <v>116</v>
      </c>
      <c r="B414" s="4" t="s">
        <v>117</v>
      </c>
      <c r="C414" s="4" t="s">
        <v>118</v>
      </c>
      <c r="D414" s="3" t="s">
        <v>205</v>
      </c>
      <c r="E414" s="3" t="s">
        <v>9</v>
      </c>
      <c r="F414" s="3" t="s">
        <v>19</v>
      </c>
      <c r="G414" s="6">
        <v>1.0321752782092221E-2</v>
      </c>
      <c r="H414" s="6">
        <v>1.0528258617106359E-2</v>
      </c>
      <c r="I414" s="6">
        <v>1.219475030846728E-2</v>
      </c>
      <c r="J414" s="6">
        <v>1.350672484751095E-2</v>
      </c>
      <c r="K414" s="6">
        <v>1.4183187499963661E-2</v>
      </c>
      <c r="L414" s="6"/>
      <c r="M414" s="6"/>
      <c r="N414" s="6"/>
      <c r="O414" s="6"/>
    </row>
    <row r="415" spans="1:15" x14ac:dyDescent="0.25">
      <c r="A415" s="9" t="s">
        <v>116</v>
      </c>
      <c r="B415" s="4" t="s">
        <v>117</v>
      </c>
      <c r="C415" s="4" t="s">
        <v>118</v>
      </c>
      <c r="D415" s="10" t="s">
        <v>206</v>
      </c>
      <c r="E415" s="9" t="s">
        <v>20</v>
      </c>
      <c r="F415" s="9" t="s">
        <v>10</v>
      </c>
      <c r="G415" s="11">
        <v>1.6687823971226031E-2</v>
      </c>
      <c r="H415" s="11">
        <v>1.265216306149153E-2</v>
      </c>
      <c r="I415" s="11">
        <v>1.7566807559391769E-2</v>
      </c>
      <c r="J415" s="11">
        <v>2.6541471020296029E-2</v>
      </c>
      <c r="K415" s="11">
        <v>1.9079963540707959E-2</v>
      </c>
      <c r="L415" s="11"/>
      <c r="M415" s="11"/>
      <c r="N415" s="11"/>
      <c r="O415" s="11"/>
    </row>
    <row r="416" spans="1:15" x14ac:dyDescent="0.25">
      <c r="A416" s="3" t="s">
        <v>116</v>
      </c>
      <c r="B416" s="4" t="s">
        <v>117</v>
      </c>
      <c r="C416" s="4" t="s">
        <v>118</v>
      </c>
      <c r="D416" s="10" t="s">
        <v>206</v>
      </c>
      <c r="E416" s="9" t="s">
        <v>20</v>
      </c>
      <c r="F416" s="9" t="s">
        <v>11</v>
      </c>
      <c r="G416" s="11">
        <v>9.2983900783398993E-2</v>
      </c>
      <c r="H416" s="11">
        <v>9.1376296440268678E-2</v>
      </c>
      <c r="I416" s="11">
        <v>7.312482454855429E-2</v>
      </c>
      <c r="J416" s="11">
        <v>6.8562447162126006E-2</v>
      </c>
      <c r="K416" s="11">
        <v>4.4686300214389352E-2</v>
      </c>
      <c r="L416" s="11"/>
      <c r="M416" s="11"/>
      <c r="N416" s="11"/>
      <c r="O416" s="11"/>
    </row>
    <row r="417" spans="1:15" x14ac:dyDescent="0.25">
      <c r="A417" s="3" t="s">
        <v>116</v>
      </c>
      <c r="B417" s="4" t="s">
        <v>117</v>
      </c>
      <c r="C417" s="4" t="s">
        <v>118</v>
      </c>
      <c r="D417" s="10" t="s">
        <v>206</v>
      </c>
      <c r="E417" s="9" t="s">
        <v>20</v>
      </c>
      <c r="F417" s="9" t="s">
        <v>12</v>
      </c>
      <c r="G417" s="11">
        <v>-2.0371736494643529E-2</v>
      </c>
      <c r="H417" s="11">
        <v>-6.2970946878897996E-2</v>
      </c>
      <c r="I417" s="11">
        <v>-4.7353070904430708E-2</v>
      </c>
      <c r="J417" s="11">
        <v>-5.1509442696150202E-2</v>
      </c>
      <c r="K417" s="11">
        <v>-4.9341325213912407E-2</v>
      </c>
      <c r="L417" s="11"/>
      <c r="M417" s="11"/>
      <c r="N417" s="11"/>
      <c r="O417" s="11"/>
    </row>
    <row r="418" spans="1:15" x14ac:dyDescent="0.25">
      <c r="A418" s="3" t="s">
        <v>116</v>
      </c>
      <c r="B418" s="4" t="s">
        <v>117</v>
      </c>
      <c r="C418" s="4" t="s">
        <v>118</v>
      </c>
      <c r="D418" s="10" t="s">
        <v>206</v>
      </c>
      <c r="E418" s="9" t="s">
        <v>20</v>
      </c>
      <c r="F418" s="9" t="s">
        <v>13</v>
      </c>
      <c r="G418" s="11">
        <v>0.57799991626229552</v>
      </c>
      <c r="H418" s="11">
        <v>0.58679999999999999</v>
      </c>
      <c r="I418" s="11">
        <v>0.59319999999999995</v>
      </c>
      <c r="J418" s="11">
        <v>0.59810000000000008</v>
      </c>
      <c r="K418" s="11">
        <v>0.63070000000000004</v>
      </c>
      <c r="L418" s="11"/>
      <c r="M418" s="11"/>
      <c r="N418" s="11"/>
      <c r="O418" s="11"/>
    </row>
    <row r="419" spans="1:15" x14ac:dyDescent="0.25">
      <c r="A419" s="3" t="s">
        <v>116</v>
      </c>
      <c r="B419" s="4" t="s">
        <v>117</v>
      </c>
      <c r="C419" s="4" t="s">
        <v>118</v>
      </c>
      <c r="D419" s="10" t="s">
        <v>206</v>
      </c>
      <c r="E419" s="9" t="s">
        <v>20</v>
      </c>
      <c r="F419" s="9" t="s">
        <v>29</v>
      </c>
      <c r="G419" s="11">
        <v>0.40242159373426017</v>
      </c>
      <c r="H419" s="11">
        <v>0.42418894121871359</v>
      </c>
      <c r="I419" s="11">
        <v>0.39414646641686041</v>
      </c>
      <c r="J419" s="11">
        <v>0.38896082583961122</v>
      </c>
      <c r="K419" s="11">
        <v>0.38594938391537309</v>
      </c>
      <c r="L419" s="11"/>
      <c r="M419" s="11"/>
      <c r="N419" s="11"/>
      <c r="O419" s="11"/>
    </row>
    <row r="420" spans="1:15" x14ac:dyDescent="0.25">
      <c r="A420" s="3" t="s">
        <v>116</v>
      </c>
      <c r="B420" s="4" t="s">
        <v>117</v>
      </c>
      <c r="C420" s="4" t="s">
        <v>118</v>
      </c>
      <c r="D420" s="10" t="s">
        <v>206</v>
      </c>
      <c r="E420" s="9" t="s">
        <v>20</v>
      </c>
      <c r="F420" s="9" t="s">
        <v>15</v>
      </c>
      <c r="G420" s="11">
        <v>0.4227933302289037</v>
      </c>
      <c r="H420" s="11">
        <v>0.48716013891527482</v>
      </c>
      <c r="I420" s="11">
        <v>0.44149953735118752</v>
      </c>
      <c r="J420" s="11">
        <v>0.44047026869360167</v>
      </c>
      <c r="K420" s="11">
        <v>0.4352907091883978</v>
      </c>
      <c r="L420" s="11"/>
      <c r="M420" s="11"/>
      <c r="N420" s="11"/>
      <c r="O420" s="11"/>
    </row>
    <row r="421" spans="1:15" x14ac:dyDescent="0.25">
      <c r="A421" s="3" t="s">
        <v>116</v>
      </c>
      <c r="B421" s="4" t="s">
        <v>117</v>
      </c>
      <c r="C421" s="4" t="s">
        <v>118</v>
      </c>
      <c r="D421" s="10" t="s">
        <v>206</v>
      </c>
      <c r="E421" s="9" t="s">
        <v>20</v>
      </c>
      <c r="F421" s="9" t="s">
        <v>16</v>
      </c>
      <c r="G421" s="11">
        <v>1.3971606231668821E-2</v>
      </c>
      <c r="H421" s="11">
        <v>0.25752936253373071</v>
      </c>
      <c r="I421" s="11">
        <v>-2.7457141040406089E-2</v>
      </c>
      <c r="J421" s="11">
        <v>6.6071303032614992E-2</v>
      </c>
      <c r="K421" s="11">
        <v>3.2401670825874751E-2</v>
      </c>
      <c r="L421" s="11"/>
      <c r="M421" s="11"/>
      <c r="N421" s="11"/>
      <c r="O421" s="11"/>
    </row>
    <row r="422" spans="1:15" x14ac:dyDescent="0.25">
      <c r="A422" s="3" t="s">
        <v>116</v>
      </c>
      <c r="B422" s="4" t="s">
        <v>117</v>
      </c>
      <c r="C422" s="4" t="s">
        <v>118</v>
      </c>
      <c r="D422" s="10" t="s">
        <v>206</v>
      </c>
      <c r="E422" s="9" t="s">
        <v>20</v>
      </c>
      <c r="F422" s="9" t="s">
        <v>17</v>
      </c>
      <c r="G422" s="11">
        <v>3.2996230553885703E-2</v>
      </c>
      <c r="H422" s="11">
        <v>5.0999999999999997E-2</v>
      </c>
      <c r="I422" s="11">
        <v>0.04</v>
      </c>
      <c r="J422" s="11">
        <v>3.7000000000000012E-2</v>
      </c>
      <c r="K422" s="11">
        <v>2.9000000000000001E-2</v>
      </c>
      <c r="L422" s="11"/>
      <c r="M422" s="11"/>
      <c r="N422" s="11"/>
      <c r="O422" s="11"/>
    </row>
    <row r="423" spans="1:15" x14ac:dyDescent="0.25">
      <c r="A423" s="3" t="s">
        <v>116</v>
      </c>
      <c r="B423" s="4" t="s">
        <v>117</v>
      </c>
      <c r="C423" s="4" t="s">
        <v>118</v>
      </c>
      <c r="D423" s="10" t="s">
        <v>206</v>
      </c>
      <c r="E423" s="9" t="s">
        <v>20</v>
      </c>
      <c r="F423" s="9" t="s">
        <v>18</v>
      </c>
      <c r="G423" s="11">
        <v>-9.5831365089501519E-3</v>
      </c>
      <c r="H423" s="11">
        <v>-1.1939472758738081E-2</v>
      </c>
      <c r="I423" s="11">
        <v>-1.183360793822652E-2</v>
      </c>
      <c r="J423" s="11">
        <v>-5.5110833536120563E-4</v>
      </c>
      <c r="K423" s="11">
        <v>4.908800868345109E-3</v>
      </c>
      <c r="L423" s="11"/>
      <c r="M423" s="11"/>
      <c r="N423" s="11"/>
      <c r="O423" s="11"/>
    </row>
    <row r="424" spans="1:15" x14ac:dyDescent="0.25">
      <c r="A424" s="3" t="s">
        <v>116</v>
      </c>
      <c r="B424" s="4" t="s">
        <v>117</v>
      </c>
      <c r="C424" s="4" t="s">
        <v>118</v>
      </c>
      <c r="D424" s="10" t="s">
        <v>206</v>
      </c>
      <c r="E424" s="9" t="s">
        <v>20</v>
      </c>
      <c r="F424" s="9" t="s">
        <v>24</v>
      </c>
      <c r="G424" s="11">
        <v>6.2268946905241859E-2</v>
      </c>
      <c r="H424" s="11">
        <v>5.7959826366036117E-2</v>
      </c>
      <c r="I424" s="11">
        <v>5.4268907395069191E-2</v>
      </c>
      <c r="J424" s="11">
        <v>5.1938013525825728E-2</v>
      </c>
      <c r="K424" s="11">
        <v>5.2163598896901052E-2</v>
      </c>
      <c r="L424" s="11"/>
      <c r="M424" s="11"/>
      <c r="N424" s="11"/>
      <c r="O424" s="11"/>
    </row>
    <row r="425" spans="1:15" x14ac:dyDescent="0.25">
      <c r="A425" s="3" t="s">
        <v>116</v>
      </c>
      <c r="B425" s="4" t="s">
        <v>117</v>
      </c>
      <c r="C425" s="4" t="s">
        <v>118</v>
      </c>
      <c r="D425" s="10" t="s">
        <v>206</v>
      </c>
      <c r="E425" s="9" t="s">
        <v>20</v>
      </c>
      <c r="F425" s="9" t="s">
        <v>25</v>
      </c>
      <c r="G425" s="11">
        <v>8.3647489249669998E-2</v>
      </c>
      <c r="H425" s="11">
        <v>6.1470206699211112E-2</v>
      </c>
      <c r="I425" s="11">
        <v>3.6826154943040222E-2</v>
      </c>
      <c r="J425" s="11">
        <v>1.9902799999999998E-2</v>
      </c>
      <c r="K425" s="11">
        <v>9.2536000000000024E-3</v>
      </c>
      <c r="L425" s="11"/>
      <c r="M425" s="11"/>
      <c r="N425" s="11"/>
      <c r="O425" s="11"/>
    </row>
    <row r="426" spans="1:15" x14ac:dyDescent="0.25">
      <c r="A426" s="3" t="s">
        <v>116</v>
      </c>
      <c r="B426" s="4" t="s">
        <v>117</v>
      </c>
      <c r="C426" s="4" t="s">
        <v>118</v>
      </c>
      <c r="D426" s="10" t="s">
        <v>206</v>
      </c>
      <c r="E426" s="9" t="s">
        <v>20</v>
      </c>
      <c r="F426" s="9" t="s">
        <v>19</v>
      </c>
      <c r="G426" s="11">
        <v>1.0321752782092221E-2</v>
      </c>
      <c r="H426" s="11">
        <v>9.6557070752154653E-3</v>
      </c>
      <c r="I426" s="11">
        <v>1.2007011569513981E-2</v>
      </c>
      <c r="J426" s="11">
        <v>1.34520198724958E-2</v>
      </c>
      <c r="K426" s="11">
        <v>1.5074511172529699E-2</v>
      </c>
      <c r="L426" s="11"/>
      <c r="M426" s="11"/>
      <c r="N426" s="11"/>
      <c r="O426" s="11"/>
    </row>
    <row r="427" spans="1:15" x14ac:dyDescent="0.25">
      <c r="A427" s="3" t="s">
        <v>119</v>
      </c>
      <c r="B427" s="4" t="s">
        <v>120</v>
      </c>
      <c r="C427" s="4" t="s">
        <v>121</v>
      </c>
      <c r="D427" s="24">
        <v>44977</v>
      </c>
      <c r="E427" s="9" t="s">
        <v>9</v>
      </c>
      <c r="F427" s="9" t="s">
        <v>10</v>
      </c>
      <c r="G427" s="11">
        <v>0.04</v>
      </c>
      <c r="H427" s="11">
        <v>-2E-3</v>
      </c>
      <c r="I427" s="11">
        <v>1.7999999999999999E-2</v>
      </c>
      <c r="J427" s="11">
        <v>2.5000000000000001E-2</v>
      </c>
      <c r="K427" s="11">
        <v>2.1000000000000001E-2</v>
      </c>
      <c r="L427" s="11">
        <v>1.9E-2</v>
      </c>
      <c r="M427" s="11"/>
      <c r="N427" s="11"/>
      <c r="O427" s="11"/>
    </row>
    <row r="428" spans="1:15" x14ac:dyDescent="0.25">
      <c r="A428" s="3" t="s">
        <v>119</v>
      </c>
      <c r="B428" s="4" t="s">
        <v>120</v>
      </c>
      <c r="C428" s="4" t="s">
        <v>121</v>
      </c>
      <c r="D428" s="24">
        <v>44977</v>
      </c>
      <c r="E428" s="9" t="s">
        <v>9</v>
      </c>
      <c r="F428" s="9" t="s">
        <v>11</v>
      </c>
      <c r="G428" s="11">
        <v>9.3000000000000013E-2</v>
      </c>
      <c r="H428" s="11">
        <v>2.7E-2</v>
      </c>
      <c r="I428" s="11">
        <v>3.7000000000000012E-2</v>
      </c>
      <c r="J428" s="11">
        <v>3.5000000000000003E-2</v>
      </c>
      <c r="K428" s="11">
        <v>3.2000000000000001E-2</v>
      </c>
      <c r="L428" s="11">
        <v>3.5000000000000003E-2</v>
      </c>
      <c r="M428" s="11"/>
      <c r="N428" s="11"/>
      <c r="O428" s="11"/>
    </row>
    <row r="429" spans="1:15" x14ac:dyDescent="0.25">
      <c r="A429" s="3" t="s">
        <v>119</v>
      </c>
      <c r="B429" s="4" t="s">
        <v>120</v>
      </c>
      <c r="C429" s="4" t="s">
        <v>121</v>
      </c>
      <c r="D429" s="24">
        <v>44977</v>
      </c>
      <c r="E429" s="9" t="s">
        <v>9</v>
      </c>
      <c r="F429" s="9" t="s">
        <v>122</v>
      </c>
      <c r="G429" s="11">
        <v>-0.06</v>
      </c>
      <c r="H429" s="11">
        <v>-5.5E-2</v>
      </c>
      <c r="I429" s="11">
        <v>-3.5999999999999997E-2</v>
      </c>
      <c r="J429" s="11">
        <v>-2.9000000000000001E-2</v>
      </c>
      <c r="K429" s="11">
        <v>-2.5999999999999999E-2</v>
      </c>
      <c r="L429" s="11">
        <v>-2.1000000000000001E-2</v>
      </c>
      <c r="M429" s="11"/>
      <c r="N429" s="11"/>
      <c r="O429" s="11"/>
    </row>
    <row r="430" spans="1:15" x14ac:dyDescent="0.25">
      <c r="A430" s="3" t="s">
        <v>119</v>
      </c>
      <c r="B430" s="4" t="s">
        <v>120</v>
      </c>
      <c r="C430" s="4" t="s">
        <v>121</v>
      </c>
      <c r="D430" s="24">
        <v>44977</v>
      </c>
      <c r="E430" s="9" t="s">
        <v>9</v>
      </c>
      <c r="F430" s="9" t="s">
        <v>123</v>
      </c>
      <c r="G430" s="11">
        <v>1.028</v>
      </c>
      <c r="H430" s="11">
        <v>1.0589999999999999</v>
      </c>
      <c r="I430" s="11">
        <v>1.069</v>
      </c>
      <c r="J430" s="11">
        <v>1.0720000000000001</v>
      </c>
      <c r="K430" s="11">
        <v>1.073</v>
      </c>
      <c r="L430" s="11">
        <v>1.0680000000000001</v>
      </c>
      <c r="M430" s="11"/>
      <c r="N430" s="11"/>
      <c r="O430" s="11"/>
    </row>
    <row r="431" spans="1:15" x14ac:dyDescent="0.25">
      <c r="A431" s="3" t="s">
        <v>119</v>
      </c>
      <c r="B431" s="4" t="s">
        <v>120</v>
      </c>
      <c r="C431" s="4" t="s">
        <v>121</v>
      </c>
      <c r="D431" s="24">
        <v>44977</v>
      </c>
      <c r="E431" s="9" t="s">
        <v>9</v>
      </c>
      <c r="F431" s="9" t="s">
        <v>124</v>
      </c>
      <c r="G431" s="11">
        <v>0.39700000000000002</v>
      </c>
      <c r="H431" s="11">
        <v>0.4</v>
      </c>
      <c r="I431" s="11">
        <v>0.40200000000000002</v>
      </c>
      <c r="J431" s="11">
        <v>0.4</v>
      </c>
      <c r="K431" s="11">
        <v>0.40400000000000003</v>
      </c>
      <c r="L431" s="11">
        <v>0.40500000000000003</v>
      </c>
      <c r="M431" s="11"/>
      <c r="N431" s="11"/>
      <c r="O431" s="11"/>
    </row>
    <row r="432" spans="1:15" x14ac:dyDescent="0.25">
      <c r="A432" s="3" t="s">
        <v>119</v>
      </c>
      <c r="B432" s="4" t="s">
        <v>120</v>
      </c>
      <c r="C432" s="4" t="s">
        <v>121</v>
      </c>
      <c r="D432" s="24">
        <v>44977</v>
      </c>
      <c r="E432" s="9" t="s">
        <v>9</v>
      </c>
      <c r="F432" s="9" t="s">
        <v>125</v>
      </c>
      <c r="G432" s="11">
        <v>0.41099999999999998</v>
      </c>
      <c r="H432" s="11">
        <v>0.42499999999999999</v>
      </c>
      <c r="I432" s="11">
        <v>0.41299999999999998</v>
      </c>
      <c r="J432" s="11">
        <v>0.40400000000000003</v>
      </c>
      <c r="K432" s="11">
        <v>0.4</v>
      </c>
      <c r="L432" s="11">
        <v>0.39400000000000002</v>
      </c>
      <c r="M432" s="11"/>
      <c r="N432" s="11"/>
      <c r="O432" s="11"/>
    </row>
    <row r="433" spans="1:15" x14ac:dyDescent="0.25">
      <c r="A433" s="3" t="s">
        <v>119</v>
      </c>
      <c r="B433" s="4" t="s">
        <v>120</v>
      </c>
      <c r="C433" s="4" t="s">
        <v>121</v>
      </c>
      <c r="D433" s="24">
        <v>44977</v>
      </c>
      <c r="E433" s="9" t="s">
        <v>9</v>
      </c>
      <c r="F433" s="9" t="s">
        <v>126</v>
      </c>
      <c r="G433" s="11">
        <v>7.2000000000000008E-2</v>
      </c>
      <c r="H433" s="11">
        <v>6.0999999999999999E-2</v>
      </c>
      <c r="I433" s="11">
        <v>9.0000000000000011E-3</v>
      </c>
      <c r="J433" s="11">
        <v>1.2E-2</v>
      </c>
      <c r="K433" s="11">
        <v>2.1999999999999999E-2</v>
      </c>
      <c r="L433" s="11">
        <v>2.1000000000000001E-2</v>
      </c>
      <c r="M433" s="11"/>
      <c r="N433" s="11"/>
      <c r="O433" s="11"/>
    </row>
    <row r="434" spans="1:15" x14ac:dyDescent="0.25">
      <c r="A434" s="3" t="s">
        <v>119</v>
      </c>
      <c r="B434" s="4" t="s">
        <v>120</v>
      </c>
      <c r="C434" s="4" t="s">
        <v>121</v>
      </c>
      <c r="D434" s="24">
        <v>44977</v>
      </c>
      <c r="E434" s="9" t="s">
        <v>9</v>
      </c>
      <c r="F434" s="9" t="s">
        <v>127</v>
      </c>
      <c r="G434" s="11">
        <v>3.1E-2</v>
      </c>
      <c r="H434" s="11">
        <v>3.3000000000000002E-2</v>
      </c>
      <c r="I434" s="11">
        <v>3.2000000000000001E-2</v>
      </c>
      <c r="J434" s="11">
        <v>3.1E-2</v>
      </c>
      <c r="K434" s="11">
        <v>0.03</v>
      </c>
      <c r="L434" s="11">
        <v>2.9000000000000001E-2</v>
      </c>
      <c r="M434" s="11"/>
      <c r="N434" s="11"/>
      <c r="O434" s="11"/>
    </row>
    <row r="435" spans="1:15" x14ac:dyDescent="0.25">
      <c r="A435" s="3" t="s">
        <v>119</v>
      </c>
      <c r="B435" s="4" t="s">
        <v>120</v>
      </c>
      <c r="C435" s="4" t="s">
        <v>121</v>
      </c>
      <c r="D435" s="24">
        <v>44977</v>
      </c>
      <c r="E435" s="9" t="s">
        <v>9</v>
      </c>
      <c r="F435" s="9" t="s">
        <v>18</v>
      </c>
      <c r="G435" s="11">
        <v>1.2999999999999999E-2</v>
      </c>
      <c r="H435" s="11">
        <v>-1.2999999999999999E-2</v>
      </c>
      <c r="I435" s="11">
        <v>-1.2E-2</v>
      </c>
      <c r="J435" s="11">
        <v>-5.0000000000000001E-3</v>
      </c>
      <c r="K435" s="11">
        <v>-1E-3</v>
      </c>
      <c r="L435" s="11">
        <v>0</v>
      </c>
      <c r="M435" s="11"/>
      <c r="N435" s="11"/>
      <c r="O435" s="11"/>
    </row>
    <row r="436" spans="1:15" x14ac:dyDescent="0.25">
      <c r="A436" s="3" t="s">
        <v>119</v>
      </c>
      <c r="B436" s="4" t="s">
        <v>120</v>
      </c>
      <c r="C436" s="4" t="s">
        <v>121</v>
      </c>
      <c r="D436" s="24">
        <v>44977</v>
      </c>
      <c r="E436" s="9" t="s">
        <v>9</v>
      </c>
      <c r="F436" s="9" t="s">
        <v>24</v>
      </c>
      <c r="G436" s="11">
        <v>3.7000000000000012E-2</v>
      </c>
      <c r="H436" s="11">
        <v>4.0999999999999988E-2</v>
      </c>
      <c r="I436" s="11">
        <v>4.3999999999999997E-2</v>
      </c>
      <c r="J436" s="11">
        <v>4.2999999999999997E-2</v>
      </c>
      <c r="K436" s="11">
        <v>4.2000000000000003E-2</v>
      </c>
      <c r="L436" s="11">
        <v>4.0999999999999988E-2</v>
      </c>
      <c r="M436" s="11"/>
      <c r="N436" s="11"/>
      <c r="O436" s="11"/>
    </row>
    <row r="437" spans="1:15" x14ac:dyDescent="0.25">
      <c r="A437" s="3" t="s">
        <v>119</v>
      </c>
      <c r="B437" s="4" t="s">
        <v>120</v>
      </c>
      <c r="C437" s="4" t="s">
        <v>121</v>
      </c>
      <c r="D437" s="24">
        <v>44977</v>
      </c>
      <c r="E437" s="9" t="s">
        <v>9</v>
      </c>
      <c r="F437" s="9" t="s">
        <v>25</v>
      </c>
      <c r="G437" s="11">
        <v>9.0999999999999998E-2</v>
      </c>
      <c r="H437" s="11">
        <v>6.0999999999999999E-2</v>
      </c>
      <c r="I437" s="11">
        <v>9.0000000000000011E-3</v>
      </c>
      <c r="J437" s="11">
        <v>1E-3</v>
      </c>
      <c r="K437" s="11">
        <v>5.0000000000000001E-3</v>
      </c>
      <c r="L437" s="11">
        <v>1.6E-2</v>
      </c>
      <c r="M437" s="11"/>
      <c r="N437" s="11"/>
      <c r="O437" s="11"/>
    </row>
    <row r="438" spans="1:15" x14ac:dyDescent="0.25">
      <c r="A438" s="3" t="s">
        <v>119</v>
      </c>
      <c r="B438" s="4" t="s">
        <v>120</v>
      </c>
      <c r="C438" s="4" t="s">
        <v>121</v>
      </c>
      <c r="D438" s="24">
        <v>44977</v>
      </c>
      <c r="E438" s="9" t="s">
        <v>9</v>
      </c>
      <c r="F438" s="9" t="s">
        <v>128</v>
      </c>
      <c r="G438" s="11">
        <v>4.4999999999999998E-2</v>
      </c>
      <c r="H438" s="11">
        <v>0.03</v>
      </c>
      <c r="I438" s="11">
        <v>2.5000000000000001E-2</v>
      </c>
      <c r="J438" s="11">
        <v>2.5999999999999999E-2</v>
      </c>
      <c r="K438" s="11">
        <v>0.03</v>
      </c>
      <c r="L438" s="11">
        <v>3.2000000000000001E-2</v>
      </c>
      <c r="M438" s="11"/>
      <c r="N438" s="11"/>
      <c r="O438" s="11"/>
    </row>
  </sheetData>
  <phoneticPr fontId="13" type="noConversion"/>
  <dataValidations disablePrompts="1" count="2">
    <dataValidation type="decimal" allowBlank="1" showErrorMessage="1" errorTitle="Incorrect format" error="Only digits are allowed. Please use &quot;.&quot; as a decimal separator." promptTitle="Please use &quot;.&quot; as a decimal" sqref="G415:K416 G424:K425 G431:J431 G429:J429" xr:uid="{10775556-798C-4E0B-8F2B-46B5A3127BD5}">
      <formula1>-100</formula1>
      <formula2>250</formula2>
    </dataValidation>
    <dataValidation type="decimal" allowBlank="1" showErrorMessage="1" errorTitle="Incorrect format" error="Only digits are allowed. Please use &quot;.&quot; as a decimal separator." promptTitle="Please use &quot;.&quot; as a decimal" sqref="K429:K431 G427:K428 G430:J430 G435:K437" xr:uid="{8F8C4A47-6474-479D-8C9A-787E92DE8D94}">
      <formula1>-1000000</formula1>
      <formula2>1000000</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7402FD62643A4F939B4A19349501C0" ma:contentTypeVersion="15" ma:contentTypeDescription="Create a new document." ma:contentTypeScope="" ma:versionID="e3dcca394084843c6988c3c2dde0e408">
  <xsd:schema xmlns:xsd="http://www.w3.org/2001/XMLSchema" xmlns:xs="http://www.w3.org/2001/XMLSchema" xmlns:p="http://schemas.microsoft.com/office/2006/metadata/properties" xmlns:ns2="883cc597-6f7b-473b-8633-9f3e24c7820f" xmlns:ns3="4a237f17-de37-4976-81da-283d57220241" targetNamespace="http://schemas.microsoft.com/office/2006/metadata/properties" ma:root="true" ma:fieldsID="5d48c4f7f718e854b7a2eec456e9d85d" ns2:_="" ns3:_="">
    <xsd:import namespace="883cc597-6f7b-473b-8633-9f3e24c7820f"/>
    <xsd:import namespace="4a237f17-de37-4976-81da-283d5722024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cc597-6f7b-473b-8633-9f3e24c782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7bfaf1-dd4b-459c-bbcd-8b70ea9ebb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237f17-de37-4976-81da-283d572202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fc6d9f-6a2a-4356-b32e-62fe263332f6}" ma:internalName="TaxCatchAll" ma:showField="CatchAllData" ma:web="4a237f17-de37-4976-81da-283d57220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9E4DD5-CC1F-45EB-8F10-095333CD1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cc597-6f7b-473b-8633-9f3e24c7820f"/>
    <ds:schemaRef ds:uri="4a237f17-de37-4976-81da-283d57220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9332C-09A7-471F-A453-93B0F836C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Discretionary Measures</vt:lpstr>
      <vt:lpstr>Forecasts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Danai Ellina</dc:creator>
  <cp:lastModifiedBy>Danai Ellina</cp:lastModifiedBy>
  <dcterms:created xsi:type="dcterms:W3CDTF">2015-06-05T18:17:20Z</dcterms:created>
  <dcterms:modified xsi:type="dcterms:W3CDTF">2023-06-29T08:28:42Z</dcterms:modified>
</cp:coreProperties>
</file>